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課後留園\1-各期\112年\112寒假\1-開辦\開辦附件\"/>
    </mc:Choice>
  </mc:AlternateContent>
  <bookViews>
    <workbookView xWindow="0" yWindow="0" windowWidth="28800" windowHeight="12900" tabRatio="688"/>
  </bookViews>
  <sheets>
    <sheet name="112年寒假檢核表" sheetId="10" r:id="rId1"/>
    <sheet name="實施計畫 " sheetId="11" r:id="rId2"/>
    <sheet name="辦理說明家長意願調查表" sheetId="12" r:id="rId3"/>
    <sheet name="填入基本資料(填寫後數據自動匯入概算表，送件不需繳交)" sheetId="2" r:id="rId4"/>
    <sheet name="經費概算表" sheetId="9" r:id="rId5"/>
  </sheets>
  <definedNames>
    <definedName name="_xlnm.Print_Area" localSheetId="3">'填入基本資料(填寫後數據自動匯入概算表，送件不需繳交)'!#REF!</definedName>
    <definedName name="_xlnm.Print_Area" localSheetId="2">辦理說明家長意願調查表!$A$1:$F$21</definedName>
    <definedName name="_xlnm.Print_Titles" localSheetId="0">'112年寒假檢核表'!$5:$6</definedName>
  </definedNames>
  <calcPr calcId="162913"/>
</workbook>
</file>

<file path=xl/calcChain.xml><?xml version="1.0" encoding="utf-8"?>
<calcChain xmlns="http://schemas.openxmlformats.org/spreadsheetml/2006/main">
  <c r="K12" i="2" l="1"/>
  <c r="O11" i="2" l="1"/>
  <c r="I8" i="2" l="1"/>
  <c r="F20" i="9" s="1"/>
  <c r="I20" i="9" s="1"/>
  <c r="I4" i="2"/>
  <c r="S3" i="2" s="1"/>
  <c r="U3" i="2" s="1"/>
  <c r="M13" i="2"/>
  <c r="H20" i="9"/>
  <c r="H10" i="9"/>
  <c r="D10" i="9"/>
  <c r="U41" i="9"/>
  <c r="Q35" i="9"/>
  <c r="K40" i="9"/>
  <c r="K36" i="9"/>
  <c r="Q39" i="9"/>
  <c r="K32" i="9"/>
  <c r="H33" i="9"/>
  <c r="P33" i="9" s="1"/>
  <c r="G41" i="9"/>
  <c r="N41" i="9" s="1"/>
  <c r="F41" i="9"/>
  <c r="L41" i="9" s="1"/>
  <c r="F33" i="9"/>
  <c r="L33" i="9"/>
  <c r="E41" i="9"/>
  <c r="D41" i="9"/>
  <c r="S41" i="9" s="1"/>
  <c r="C41" i="9"/>
  <c r="O40" i="9" s="1"/>
  <c r="B41" i="9"/>
  <c r="M40" i="9" s="1"/>
  <c r="B37" i="9"/>
  <c r="M36" i="9"/>
  <c r="E33" i="9"/>
  <c r="G29" i="9"/>
  <c r="D33" i="9"/>
  <c r="D9" i="9" s="1"/>
  <c r="I29" i="9"/>
  <c r="C33" i="9"/>
  <c r="O32" i="9"/>
  <c r="B33" i="9"/>
  <c r="M32" i="9" s="1"/>
  <c r="B15" i="2"/>
  <c r="A43" i="9" s="1"/>
  <c r="T13" i="2"/>
  <c r="Q13" i="2"/>
  <c r="O13" i="2"/>
  <c r="C15" i="2"/>
  <c r="B43" i="9" s="1"/>
  <c r="Q11" i="2"/>
  <c r="Q7" i="2"/>
  <c r="O7" i="2"/>
  <c r="O10" i="2"/>
  <c r="R9" i="2"/>
  <c r="P9" i="2"/>
  <c r="N9" i="2"/>
  <c r="R8" i="2"/>
  <c r="P8" i="2"/>
  <c r="N8" i="2"/>
  <c r="O6" i="2"/>
  <c r="R5" i="2"/>
  <c r="P5" i="2"/>
  <c r="N5" i="2"/>
  <c r="R4" i="2"/>
  <c r="P4" i="2"/>
  <c r="N4" i="2"/>
  <c r="Q3" i="2"/>
  <c r="O3" i="2"/>
  <c r="A16" i="12"/>
  <c r="N42" i="9"/>
  <c r="D20" i="9"/>
  <c r="I18" i="9"/>
  <c r="D18" i="9"/>
  <c r="C18" i="9"/>
  <c r="E18" i="9"/>
  <c r="B24" i="9"/>
  <c r="F24" i="9"/>
  <c r="I12" i="9"/>
  <c r="F14" i="9" s="1"/>
  <c r="I23" i="9"/>
  <c r="E12" i="9"/>
  <c r="B14" i="9" s="1"/>
  <c r="H23" i="9"/>
  <c r="G23" i="9"/>
  <c r="D23" i="9"/>
  <c r="C23" i="9"/>
  <c r="H41" i="9"/>
  <c r="P41" i="9" s="1"/>
  <c r="H39" i="9"/>
  <c r="P38" i="9" s="1"/>
  <c r="G39" i="9"/>
  <c r="N38" i="9"/>
  <c r="F39" i="9"/>
  <c r="L38" i="9" s="1"/>
  <c r="H37" i="9"/>
  <c r="P37" i="9" s="1"/>
  <c r="G37" i="9"/>
  <c r="N37" i="9" s="1"/>
  <c r="F37" i="9"/>
  <c r="L37" i="9" s="1"/>
  <c r="E37" i="9"/>
  <c r="G30" i="9" s="1"/>
  <c r="D37" i="9"/>
  <c r="I30" i="9" s="1"/>
  <c r="C37" i="9"/>
  <c r="H35" i="9"/>
  <c r="P34" i="9"/>
  <c r="G35" i="9"/>
  <c r="N34" i="9"/>
  <c r="F35" i="9"/>
  <c r="L34" i="9"/>
  <c r="G33" i="9"/>
  <c r="N33" i="9"/>
  <c r="J8" i="2"/>
  <c r="J4" i="2"/>
  <c r="O36" i="9"/>
  <c r="D29" i="9"/>
  <c r="E23" i="9"/>
  <c r="Q6" i="2"/>
  <c r="B20" i="9"/>
  <c r="E20" i="9"/>
  <c r="C8" i="9"/>
  <c r="E8" i="9"/>
  <c r="G8" i="9"/>
  <c r="I8" i="9" s="1"/>
  <c r="Q42" i="9" s="1"/>
  <c r="Q10" i="2" l="1"/>
  <c r="M39" i="9"/>
  <c r="H9" i="9"/>
  <c r="I37" i="9"/>
  <c r="S11" i="2"/>
  <c r="Q40" i="9" s="1"/>
  <c r="D30" i="9"/>
  <c r="S32" i="9"/>
  <c r="K4" i="2"/>
  <c r="K42" i="9"/>
  <c r="M35" i="9"/>
  <c r="S7" i="2"/>
  <c r="U7" i="2" s="1"/>
  <c r="I33" i="9"/>
  <c r="Q36" i="9" l="1"/>
  <c r="O39" i="9"/>
  <c r="R19" i="2"/>
  <c r="S36" i="9"/>
  <c r="K8" i="2"/>
  <c r="Q32" i="9"/>
  <c r="O35" i="9"/>
  <c r="L17" i="2"/>
  <c r="L19" i="2"/>
  <c r="J33" i="9"/>
  <c r="K29" i="9" s="1"/>
  <c r="O29" i="9" s="1"/>
  <c r="B9" i="9" s="1"/>
  <c r="E9" i="9" s="1"/>
  <c r="E43" i="9"/>
  <c r="B6" i="9"/>
  <c r="O15" i="2" l="1"/>
  <c r="K19" i="2"/>
  <c r="U19" i="2" s="1"/>
  <c r="J41" i="9"/>
  <c r="C7" i="9"/>
  <c r="E7" i="9" s="1"/>
  <c r="E6" i="9"/>
  <c r="E10" i="9" s="1"/>
  <c r="B15" i="9" s="1"/>
  <c r="B21" i="9" s="1"/>
  <c r="B25" i="9" s="1"/>
  <c r="O19" i="2"/>
  <c r="J37" i="9"/>
  <c r="L15" i="2"/>
  <c r="O17" i="2"/>
  <c r="K15" i="2"/>
  <c r="K17" i="2"/>
  <c r="R17" i="2" s="1"/>
  <c r="H43" i="9" l="1"/>
  <c r="K30" i="9"/>
  <c r="O30" i="9" s="1"/>
  <c r="F9" i="9" s="1"/>
  <c r="I9" i="9" s="1"/>
  <c r="G43" i="9"/>
  <c r="R15" i="2"/>
  <c r="F6" i="9"/>
  <c r="G7" i="9" l="1"/>
  <c r="I7" i="9" s="1"/>
  <c r="I6" i="9"/>
  <c r="I10" i="9" l="1"/>
  <c r="F15" i="9" s="1"/>
  <c r="F21" i="9" s="1"/>
  <c r="F25" i="9" s="1"/>
</calcChain>
</file>

<file path=xl/comments1.xml><?xml version="1.0" encoding="utf-8"?>
<comments xmlns="http://schemas.openxmlformats.org/spreadsheetml/2006/main">
  <authors>
    <author>林宛瑩</author>
  </authors>
  <commentList>
    <comment ref="F6" authorId="0" shapeId="0">
      <text>
        <r>
          <rPr>
            <sz val="11"/>
            <color indexed="81"/>
            <rFont val="細明體"/>
            <family val="3"/>
            <charset val="136"/>
          </rPr>
          <t>教保服務人員於上班時間帶延長照顧，請填本列。</t>
        </r>
      </text>
    </comment>
    <comment ref="F10" authorId="0" shapeId="0">
      <text>
        <r>
          <rPr>
            <sz val="11"/>
            <color indexed="81"/>
            <rFont val="細明體"/>
            <family val="3"/>
            <charset val="136"/>
          </rPr>
          <t>教保服務人員於上班時間帶延長照顧，請填本列。</t>
        </r>
      </text>
    </comment>
  </commentList>
</comments>
</file>

<file path=xl/sharedStrings.xml><?xml version="1.0" encoding="utf-8"?>
<sst xmlns="http://schemas.openxmlformats.org/spreadsheetml/2006/main" count="416" uniqueCount="244">
  <si>
    <t>帶班日數</t>
    <phoneticPr fontId="1" type="noConversion"/>
  </si>
  <si>
    <t>壹、</t>
    <phoneticPr fontId="1" type="noConversion"/>
  </si>
  <si>
    <t>依據：</t>
    <phoneticPr fontId="1" type="noConversion"/>
  </si>
  <si>
    <t>貳、</t>
    <phoneticPr fontId="1" type="noConversion"/>
  </si>
  <si>
    <t>目的：</t>
    <phoneticPr fontId="1" type="noConversion"/>
  </si>
  <si>
    <t>辦理方式：</t>
    <phoneticPr fontId="1" type="noConversion"/>
  </si>
  <si>
    <t>經費收支：</t>
    <phoneticPr fontId="1" type="noConversion"/>
  </si>
  <si>
    <t>補助對象及額度：</t>
    <phoneticPr fontId="1" type="noConversion"/>
  </si>
  <si>
    <t>本案開辦調查結果須公告於學校網站及公佈欄等明顯處供家長參考。</t>
    <phoneticPr fontId="1" type="noConversion"/>
  </si>
  <si>
    <t>本實施計畫經園務會議通過、機關長官核可後實施，修正時亦同。</t>
    <phoneticPr fontId="1" type="noConversion"/>
  </si>
  <si>
    <t>承辦人：   　 　 主任(組長)：　             主辦會計人員：  　       　 機關首長：</t>
    <phoneticPr fontId="1" type="noConversion"/>
  </si>
  <si>
    <t>備註</t>
    <phoneticPr fontId="1" type="noConversion"/>
  </si>
  <si>
    <t>項目</t>
    <phoneticPr fontId="1" type="noConversion"/>
  </si>
  <si>
    <t>單價</t>
    <phoneticPr fontId="1" type="noConversion"/>
  </si>
  <si>
    <t>人數</t>
    <phoneticPr fontId="1" type="noConversion"/>
  </si>
  <si>
    <t>複價</t>
    <phoneticPr fontId="1" type="noConversion"/>
  </si>
  <si>
    <t>小  計</t>
    <phoneticPr fontId="1" type="noConversion"/>
  </si>
  <si>
    <t>時數</t>
    <phoneticPr fontId="1" type="noConversion"/>
  </si>
  <si>
    <t>收入總計=支出總計</t>
    <phoneticPr fontId="1" type="noConversion"/>
  </si>
  <si>
    <t>行政費</t>
    <phoneticPr fontId="1" type="noConversion"/>
  </si>
  <si>
    <t>支出總計=收入總計</t>
    <phoneticPr fontId="1" type="noConversion"/>
  </si>
  <si>
    <t>×</t>
  </si>
  <si>
    <t>小     計</t>
    <phoneticPr fontId="1" type="noConversion"/>
  </si>
  <si>
    <t>日數</t>
    <phoneticPr fontId="1" type="noConversion"/>
  </si>
  <si>
    <t>教保數</t>
    <phoneticPr fontId="1" type="noConversion"/>
  </si>
  <si>
    <t>教師數</t>
    <phoneticPr fontId="1" type="noConversion"/>
  </si>
  <si>
    <t>應繳金額</t>
    <phoneticPr fontId="1" type="noConversion"/>
  </si>
  <si>
    <t>項次</t>
  </si>
  <si>
    <t>新北市幼兒教育資源網</t>
  </si>
  <si>
    <t>全國幼兒園幼生管理系統</t>
  </si>
  <si>
    <t>校務行政系統</t>
  </si>
  <si>
    <t>貳、</t>
  </si>
  <si>
    <t>壹、</t>
  </si>
  <si>
    <t>辦理期間</t>
  </si>
  <si>
    <t>補助對象</t>
  </si>
  <si>
    <t>補助額度</t>
  </si>
  <si>
    <t>□未開辦幼兒園</t>
  </si>
  <si>
    <t xml:space="preserve">伍、 </t>
    <phoneticPr fontId="1" type="noConversion"/>
  </si>
  <si>
    <t xml:space="preserve">柒、 </t>
    <phoneticPr fontId="1" type="noConversion"/>
  </si>
  <si>
    <t>玖、</t>
    <phoneticPr fontId="1" type="noConversion"/>
  </si>
  <si>
    <t>壹拾、</t>
    <phoneticPr fontId="1" type="noConversion"/>
  </si>
  <si>
    <t>獎勵：辦理本服務之教保服務人員及行政人員認真、負責者，依相關考核及敘獎
規定酌予獎勵。</t>
    <phoneticPr fontId="1" type="noConversion"/>
  </si>
  <si>
    <t>開辦日數</t>
    <phoneticPr fontId="1" type="noConversion"/>
  </si>
  <si>
    <t>教師人數</t>
    <phoneticPr fontId="1" type="noConversion"/>
  </si>
  <si>
    <t>帶班日數</t>
    <phoneticPr fontId="1" type="noConversion"/>
  </si>
  <si>
    <t>(400×</t>
    <phoneticPr fontId="1" type="noConversion"/>
  </si>
  <si>
    <t>+</t>
    <phoneticPr fontId="1" type="noConversion"/>
  </si>
  <si>
    <t>帶班日數</t>
    <phoneticPr fontId="1" type="noConversion"/>
  </si>
  <si>
    <t>x0.3</t>
    <phoneticPr fontId="1" type="noConversion"/>
  </si>
  <si>
    <t>0.7÷</t>
    <phoneticPr fontId="1" type="noConversion"/>
  </si>
  <si>
    <t>=</t>
    <phoneticPr fontId="1" type="noConversion"/>
  </si>
  <si>
    <t>帶班日數</t>
    <phoneticPr fontId="1" type="noConversion"/>
  </si>
  <si>
    <t>開辦日數</t>
    <phoneticPr fontId="1" type="noConversion"/>
  </si>
  <si>
    <t>教師人數</t>
    <phoneticPr fontId="1" type="noConversion"/>
  </si>
  <si>
    <t>+</t>
    <phoneticPr fontId="1" type="noConversion"/>
  </si>
  <si>
    <t>檢查：
左邊總時數數字應相等，如有不同，則部分欄位填寫有誤，請修正。</t>
    <phoneticPr fontId="1" type="noConversion"/>
  </si>
  <si>
    <t>教保服務人員
服務總時數</t>
    <phoneticPr fontId="1" type="noConversion"/>
  </si>
  <si>
    <t>上午點心費</t>
    <phoneticPr fontId="1" type="noConversion"/>
  </si>
  <si>
    <t>午餐及
下午點心費</t>
    <phoneticPr fontId="1" type="noConversion"/>
  </si>
  <si>
    <t>每日上午
開辦時數</t>
    <phoneticPr fontId="1" type="noConversion"/>
  </si>
  <si>
    <t>教保員值班人數</t>
    <phoneticPr fontId="1" type="noConversion"/>
  </si>
  <si>
    <t>午餐及下午點心費</t>
    <phoneticPr fontId="1" type="noConversion"/>
  </si>
  <si>
    <t>承辦人：   　         　 主任(組長)：   　         　 主辦會計人員：   　             　機關首長：</t>
    <phoneticPr fontId="1" type="noConversion"/>
  </si>
  <si>
    <t>占30％，作為加班費、印刷紙張、教材講義、事務費、分攤水電費、雜支及其他支出費用等。</t>
    <phoneticPr fontId="1" type="noConversion"/>
  </si>
  <si>
    <t>下午時段金額+16至17時金額=參加12至17時費用</t>
    <phoneticPr fontId="5" type="noConversion"/>
  </si>
  <si>
    <t>上午時段金額+下午時段金額=參加8至16時應繳金額</t>
    <phoneticPr fontId="1" type="noConversion"/>
  </si>
  <si>
    <t>上午時段金額+下午時段金額+16至17時金額=參加8至17時應繳金額</t>
    <phoneticPr fontId="1" type="noConversion"/>
  </si>
  <si>
    <t>+</t>
    <phoneticPr fontId="5" type="noConversion"/>
  </si>
  <si>
    <t>=</t>
    <phoneticPr fontId="5" type="noConversion"/>
  </si>
  <si>
    <t>單價</t>
    <phoneticPr fontId="1" type="noConversion"/>
  </si>
  <si>
    <t>人數</t>
    <phoneticPr fontId="1" type="noConversion"/>
  </si>
  <si>
    <t>複價</t>
    <phoneticPr fontId="1" type="noConversion"/>
  </si>
  <si>
    <t>上午時數</t>
    <phoneticPr fontId="1" type="noConversion"/>
  </si>
  <si>
    <t>下午時數</t>
    <phoneticPr fontId="1" type="noConversion"/>
  </si>
  <si>
    <t>時數</t>
    <phoneticPr fontId="1" type="noConversion"/>
  </si>
  <si>
    <t>一般生
應繳費用</t>
    <phoneticPr fontId="1" type="noConversion"/>
  </si>
  <si>
    <t>國教署補助
弱勢幼兒費用</t>
    <phoneticPr fontId="1" type="noConversion"/>
  </si>
  <si>
    <t>自付
差額</t>
    <phoneticPr fontId="1" type="noConversion"/>
  </si>
  <si>
    <t>補助
金額</t>
    <phoneticPr fontId="1" type="noConversion"/>
  </si>
  <si>
    <t>特教教師助理員鐘點費</t>
    <phoneticPr fontId="1" type="noConversion"/>
  </si>
  <si>
    <r>
      <t xml:space="preserve">教師鐘點費
</t>
    </r>
    <r>
      <rPr>
        <sz val="14"/>
        <color indexed="8"/>
        <rFont val="標楷體"/>
        <family val="4"/>
        <charset val="136"/>
      </rPr>
      <t>(含具備教師資格者)</t>
    </r>
    <phoneticPr fontId="1" type="noConversion"/>
  </si>
  <si>
    <t>餐點費</t>
    <phoneticPr fontId="1" type="noConversion"/>
  </si>
  <si>
    <t>上午支出</t>
    <phoneticPr fontId="1" type="noConversion"/>
  </si>
  <si>
    <t>支出總計</t>
    <phoneticPr fontId="1" type="noConversion"/>
  </si>
  <si>
    <t>特教教師助理員勞健保相關費用</t>
    <phoneticPr fontId="1" type="noConversion"/>
  </si>
  <si>
    <t>收入總計</t>
    <phoneticPr fontId="1" type="noConversion"/>
  </si>
  <si>
    <r>
      <t>1.公立幼兒園於</t>
    </r>
    <r>
      <rPr>
        <b/>
        <sz val="14"/>
        <color indexed="8"/>
        <rFont val="標楷體"/>
        <family val="4"/>
        <charset val="136"/>
      </rPr>
      <t>寒暑假期間</t>
    </r>
    <r>
      <rPr>
        <sz val="14"/>
        <color indexed="8"/>
        <rFont val="標楷體"/>
        <family val="4"/>
        <charset val="136"/>
      </rPr>
      <t>每名教師助理員以</t>
    </r>
    <r>
      <rPr>
        <b/>
        <sz val="14"/>
        <color indexed="12"/>
        <rFont val="標楷體"/>
        <family val="4"/>
        <charset val="136"/>
      </rPr>
      <t>每日補助8小時</t>
    </r>
    <r>
      <rPr>
        <sz val="14"/>
        <color indexed="8"/>
        <rFont val="標楷體"/>
        <family val="4"/>
        <charset val="136"/>
      </rPr>
      <t>為上限。
2.鐘點費依勞動基準法基本工資之相關規定辦理，並由國教署依實際服務時數予以補助。
3.</t>
    </r>
    <r>
      <rPr>
        <b/>
        <sz val="14"/>
        <color indexed="8"/>
        <rFont val="標楷體"/>
        <family val="4"/>
        <charset val="136"/>
      </rPr>
      <t>應與全國幼生管理系統特教教師助理員經費印領清冊數額一致</t>
    </r>
    <r>
      <rPr>
        <sz val="14"/>
        <color indexed="8"/>
        <rFont val="標楷體"/>
        <family val="4"/>
        <charset val="136"/>
      </rPr>
      <t>。</t>
    </r>
    <phoneticPr fontId="1" type="noConversion"/>
  </si>
  <si>
    <t>時數</t>
    <phoneticPr fontId="36" type="noConversion"/>
  </si>
  <si>
    <t>人數</t>
    <phoneticPr fontId="1" type="noConversion"/>
  </si>
  <si>
    <t>上午收入</t>
    <phoneticPr fontId="1" type="noConversion"/>
  </si>
  <si>
    <t>幼兒數</t>
    <phoneticPr fontId="1" type="noConversion"/>
  </si>
  <si>
    <t>教保人員服務總時數</t>
    <phoneticPr fontId="36" type="noConversion"/>
  </si>
  <si>
    <t>8至12時
每名幼兒費用</t>
    <phoneticPr fontId="36" type="noConversion"/>
  </si>
  <si>
    <t>8至17時
每名幼兒費用</t>
    <phoneticPr fontId="1" type="noConversion"/>
  </si>
  <si>
    <t>實施期間：</t>
    <phoneticPr fontId="1" type="noConversion"/>
  </si>
  <si>
    <t>參加幼兒數</t>
    <phoneticPr fontId="1" type="noConversion"/>
  </si>
  <si>
    <t>幼兒課留
所需總時數</t>
    <phoneticPr fontId="1" type="noConversion"/>
  </si>
  <si>
    <t>每日上午帶班時數</t>
    <phoneticPr fontId="1" type="noConversion"/>
  </si>
  <si>
    <t>每日時數</t>
    <phoneticPr fontId="1" type="noConversion"/>
  </si>
  <si>
    <t>上午時段每名
幼兒應繳金額</t>
    <phoneticPr fontId="1" type="noConversion"/>
  </si>
  <si>
    <t>16時-17時每名
幼兒應繳金額</t>
    <phoneticPr fontId="1" type="noConversion"/>
  </si>
  <si>
    <t>(參加12至17時)
每名幼兒應繳金額</t>
    <phoneticPr fontId="5" type="noConversion"/>
  </si>
  <si>
    <t>(參加8至17時)
每名幼兒應繳金額</t>
    <phoneticPr fontId="1" type="noConversion"/>
  </si>
  <si>
    <t>應繳金額</t>
    <phoneticPr fontId="1" type="noConversion"/>
  </si>
  <si>
    <t>上午時段
(8至12時)</t>
    <phoneticPr fontId="5" type="noConversion"/>
  </si>
  <si>
    <t>一、國教署補助對象及額度：
   (一)補助對象補：
       1.低收入戶、中低收入戶家庭及其他經濟情況特殊者。
       2.家戶年所得30萬元以下之5足歲大班幼兒。但不包括家戶擁有第3筆以上不動產且其公告現
         值合計超過650萬元，或年利息所得在10萬元以上者。
       3.第1目所稱經濟情況特殊者，指經本局專案核准，屬經濟弱勢且有必要協助之家庭之幼兒
         (如：身心障礙幼兒、原住民籍幼兒或特殊境遇家庭子女等)。</t>
    <phoneticPr fontId="1" type="noConversion"/>
  </si>
  <si>
    <t>下午(或全日)時段
每名幼兒應繳金額</t>
    <phoneticPr fontId="1" type="noConversion"/>
  </si>
  <si>
    <r>
      <t>承辦人姓名：</t>
    </r>
    <r>
      <rPr>
        <u/>
        <sz val="16"/>
        <color indexed="10"/>
        <rFont val="標楷體"/>
        <family val="4"/>
        <charset val="136"/>
      </rPr>
      <t xml:space="preserve">              </t>
    </r>
    <r>
      <rPr>
        <sz val="16"/>
        <color indexed="10"/>
        <rFont val="標楷體"/>
        <family val="4"/>
        <charset val="136"/>
      </rPr>
      <t>電話：</t>
    </r>
    <r>
      <rPr>
        <u/>
        <sz val="16"/>
        <color indexed="10"/>
        <rFont val="標楷體"/>
        <family val="4"/>
        <charset val="136"/>
      </rPr>
      <t xml:space="preserve">            </t>
    </r>
    <r>
      <rPr>
        <sz val="16"/>
        <color indexed="10"/>
        <rFont val="標楷體"/>
        <family val="4"/>
        <charset val="136"/>
      </rPr>
      <t>分機：</t>
    </r>
    <r>
      <rPr>
        <u/>
        <sz val="16"/>
        <color indexed="10"/>
        <rFont val="標楷體"/>
        <family val="4"/>
        <charset val="136"/>
      </rPr>
      <t xml:space="preserve">      </t>
    </r>
    <phoneticPr fontId="1" type="noConversion"/>
  </si>
  <si>
    <t>左邊總時數數字應相等，如有不同，則部分欄位填寫有誤，請修正。</t>
    <phoneticPr fontId="36" type="noConversion"/>
  </si>
  <si>
    <r>
      <t>辦理時間：</t>
    </r>
    <r>
      <rPr>
        <u/>
        <sz val="16"/>
        <color indexed="10"/>
        <rFont val="標楷體"/>
        <family val="4"/>
        <charset val="136"/>
      </rPr>
      <t xml:space="preserve">     </t>
    </r>
    <r>
      <rPr>
        <sz val="16"/>
        <color indexed="10"/>
        <rFont val="標楷體"/>
        <family val="4"/>
        <charset val="136"/>
      </rPr>
      <t xml:space="preserve">時至 </t>
    </r>
    <r>
      <rPr>
        <u/>
        <sz val="16"/>
        <color indexed="10"/>
        <rFont val="標楷體"/>
        <family val="4"/>
        <charset val="136"/>
      </rPr>
      <t xml:space="preserve">     </t>
    </r>
    <r>
      <rPr>
        <sz val="16"/>
        <color indexed="10"/>
        <rFont val="標楷體"/>
        <family val="4"/>
        <charset val="136"/>
      </rPr>
      <t xml:space="preserve"> 時，每日</t>
    </r>
    <r>
      <rPr>
        <u/>
        <sz val="16"/>
        <color indexed="10"/>
        <rFont val="標楷體"/>
        <family val="4"/>
        <charset val="136"/>
      </rPr>
      <t xml:space="preserve">      </t>
    </r>
    <r>
      <rPr>
        <sz val="16"/>
        <color indexed="10"/>
        <rFont val="標楷體"/>
        <family val="4"/>
        <charset val="136"/>
      </rPr>
      <t xml:space="preserve"> 小時</t>
    </r>
    <phoneticPr fontId="1" type="noConversion"/>
  </si>
  <si>
    <t xml:space="preserve">□2歲專班          □3歲以上至入國小前           □2歲+3歲以上至入國小前 </t>
    <phoneticPr fontId="1" type="noConversion"/>
  </si>
  <si>
    <t>提供點心或午餐之各校(園)，每生午餐每天不超過35元，點心每餐不超過20元為原則。</t>
    <phoneticPr fontId="1" type="noConversion"/>
  </si>
  <si>
    <t>12至17時
(或全日)
每名幼兒費用</t>
    <phoneticPr fontId="1" type="noConversion"/>
  </si>
  <si>
    <t>四、參加本服務幼兒中途退出，依據「新北市教保服務機構收費及退費標準」第6條第1項規定辦理退費。</t>
    <phoneticPr fontId="1" type="noConversion"/>
  </si>
  <si>
    <r>
      <t>(參加8至16時)</t>
    </r>
    <r>
      <rPr>
        <b/>
        <sz val="11"/>
        <color indexed="8"/>
        <rFont val="新細明體"/>
        <family val="1"/>
        <charset val="136"/>
      </rPr>
      <t xml:space="preserve">
每名幼兒應繳金額</t>
    </r>
    <phoneticPr fontId="1" type="noConversion"/>
  </si>
  <si>
    <t>特助鐘點費
(清冊小計A)</t>
    <phoneticPr fontId="36" type="noConversion"/>
  </si>
  <si>
    <t>特助勞健保(清冊小計B)</t>
    <phoneticPr fontId="36" type="noConversion"/>
  </si>
  <si>
    <t>弱勢幼兒補助總金額</t>
    <phoneticPr fontId="36" type="noConversion"/>
  </si>
  <si>
    <r>
      <t>承辦人姓名：</t>
    </r>
    <r>
      <rPr>
        <u/>
        <sz val="14"/>
        <color indexed="10"/>
        <rFont val="標楷體"/>
        <family val="4"/>
        <charset val="136"/>
      </rPr>
      <t xml:space="preserve">          </t>
    </r>
    <r>
      <rPr>
        <sz val="14"/>
        <color indexed="10"/>
        <rFont val="標楷體"/>
        <family val="4"/>
        <charset val="136"/>
      </rPr>
      <t xml:space="preserve">   聯絡電話：</t>
    </r>
    <r>
      <rPr>
        <u/>
        <sz val="14"/>
        <color indexed="10"/>
        <rFont val="標楷體"/>
        <family val="4"/>
        <charset val="136"/>
      </rPr>
      <t xml:space="preserve">             </t>
    </r>
    <r>
      <rPr>
        <sz val="14"/>
        <color indexed="10"/>
        <rFont val="標楷體"/>
        <family val="4"/>
        <charset val="136"/>
      </rPr>
      <t>分機</t>
    </r>
    <r>
      <rPr>
        <u/>
        <sz val="14"/>
        <color indexed="10"/>
        <rFont val="標楷體"/>
        <family val="4"/>
        <charset val="136"/>
      </rPr>
      <t xml:space="preserve">      號</t>
    </r>
    <phoneticPr fontId="1" type="noConversion"/>
  </si>
  <si>
    <t>檢  附  文  件</t>
    <phoneticPr fontId="1" type="noConversion"/>
  </si>
  <si>
    <t>資料填報
及下載處</t>
    <phoneticPr fontId="1" type="noConversion"/>
  </si>
  <si>
    <t>是否檢附
(請勾選)</t>
    <phoneticPr fontId="1" type="noConversion"/>
  </si>
  <si>
    <t>□開辦幼兒園
□班級轉介</t>
    <phoneticPr fontId="1" type="noConversion"/>
  </si>
  <si>
    <t>□是
□否</t>
    <phoneticPr fontId="1" type="noConversion"/>
  </si>
  <si>
    <t>承辦人：                     (請核章)    單位主管：                (請核章)</t>
    <phoneticPr fontId="1" type="noConversion"/>
  </si>
  <si>
    <r>
      <t>新北市</t>
    </r>
    <r>
      <rPr>
        <b/>
        <u/>
        <sz val="16"/>
        <color indexed="10"/>
        <rFont val="標楷體"/>
        <family val="4"/>
        <charset val="136"/>
      </rPr>
      <t xml:space="preserve">     </t>
    </r>
    <r>
      <rPr>
        <b/>
        <sz val="16"/>
        <color indexed="10"/>
        <rFont val="標楷體"/>
        <family val="4"/>
        <charset val="136"/>
      </rPr>
      <t>區</t>
    </r>
    <r>
      <rPr>
        <b/>
        <u/>
        <sz val="16"/>
        <color indexed="10"/>
        <rFont val="標楷體"/>
        <family val="4"/>
        <charset val="136"/>
      </rPr>
      <t xml:space="preserve">        </t>
    </r>
    <r>
      <rPr>
        <b/>
        <sz val="16"/>
        <color indexed="10"/>
        <rFont val="標楷體"/>
        <family val="4"/>
        <charset val="136"/>
      </rPr>
      <t>(國小/國中/高中附設)幼兒園</t>
    </r>
    <r>
      <rPr>
        <b/>
        <u/>
        <sz val="16"/>
        <color indexed="10"/>
        <rFont val="標楷體"/>
        <family val="4"/>
        <charset val="136"/>
      </rPr>
      <t>(     )</t>
    </r>
    <r>
      <rPr>
        <b/>
        <sz val="16"/>
        <color indexed="10"/>
        <rFont val="標楷體"/>
        <family val="4"/>
        <charset val="136"/>
      </rPr>
      <t>分班</t>
    </r>
    <phoneticPr fontId="1" type="noConversion"/>
  </si>
  <si>
    <t xml:space="preserve">參、 </t>
    <phoneticPr fontId="1" type="noConversion"/>
  </si>
  <si>
    <r>
      <t>一、幼兒園辦理本服務時，以自辦為原則。
二、公立幼兒園全園參與人數達5人時即應開辦，編班原則依幼兒教育及照顧法第16條第1項及第4項
    規定及幼兒教保及照顧服務實施準則第4條第3項延長照顧服務規定辦理</t>
    </r>
    <r>
      <rPr>
        <sz val="12"/>
        <color indexed="8"/>
        <rFont val="標楷體"/>
        <family val="4"/>
        <charset val="136"/>
      </rPr>
      <t>。
三、如本校參加人數未達</t>
    </r>
    <r>
      <rPr>
        <sz val="12"/>
        <color indexed="8"/>
        <rFont val="標楷體"/>
        <family val="4"/>
        <charset val="136"/>
      </rPr>
      <t>5</t>
    </r>
    <r>
      <rPr>
        <sz val="12"/>
        <color indexed="8"/>
        <rFont val="標楷體"/>
        <family val="4"/>
        <charset val="136"/>
      </rPr>
      <t>人或因工程停辦將轉介至他校</t>
    </r>
    <r>
      <rPr>
        <sz val="12"/>
        <color indexed="8"/>
        <rFont val="標楷體"/>
        <family val="4"/>
        <charset val="136"/>
      </rPr>
      <t>(</t>
    </r>
    <r>
      <rPr>
        <sz val="12"/>
        <color indexed="8"/>
        <rFont val="標楷體"/>
        <family val="4"/>
        <charset val="136"/>
      </rPr>
      <t>園</t>
    </r>
    <r>
      <rPr>
        <sz val="12"/>
        <color indexed="8"/>
        <rFont val="標楷體"/>
        <family val="4"/>
        <charset val="136"/>
      </rPr>
      <t>)</t>
    </r>
    <r>
      <rPr>
        <sz val="12"/>
        <color indexed="8"/>
        <rFont val="標楷體"/>
        <family val="4"/>
        <charset val="136"/>
      </rPr>
      <t>，開辦期程與他校</t>
    </r>
    <r>
      <rPr>
        <sz val="12"/>
        <color indexed="8"/>
        <rFont val="標楷體"/>
        <family val="4"/>
        <charset val="136"/>
      </rPr>
      <t>(</t>
    </r>
    <r>
      <rPr>
        <sz val="12"/>
        <color indexed="8"/>
        <rFont val="標楷體"/>
        <family val="4"/>
        <charset val="136"/>
      </rPr>
      <t>園</t>
    </r>
    <r>
      <rPr>
        <sz val="12"/>
        <color indexed="8"/>
        <rFont val="標楷體"/>
        <family val="4"/>
        <charset val="136"/>
      </rPr>
      <t>)</t>
    </r>
    <r>
      <rPr>
        <sz val="12"/>
        <color indexed="8"/>
        <rFont val="標楷體"/>
        <family val="4"/>
        <charset val="136"/>
      </rPr>
      <t>相同，相關資訊
    將於</t>
    </r>
    <r>
      <rPr>
        <u/>
        <sz val="12"/>
        <color indexed="10"/>
        <rFont val="標楷體"/>
        <family val="4"/>
        <charset val="136"/>
      </rPr>
      <t xml:space="preserve">     月     日</t>
    </r>
    <r>
      <rPr>
        <sz val="12"/>
        <color indexed="8"/>
        <rFont val="標楷體"/>
        <family val="4"/>
        <charset val="136"/>
      </rPr>
      <t>前確定並通知家長。
四、本服務非課後才藝班，其服務內容應符合幼兒身心發展，並兼顧生活教育。
五、本服務採自願參加方式辦理，不得強迫。又幼兒園應配合家長需求積極辦理，不得推諉；如有
    違反將究責。</t>
    </r>
    <phoneticPr fontId="1" type="noConversion"/>
  </si>
  <si>
    <t xml:space="preserve">肆、 </t>
    <phoneticPr fontId="1" type="noConversion"/>
  </si>
  <si>
    <t xml:space="preserve">陸、 </t>
    <phoneticPr fontId="1" type="noConversion"/>
  </si>
  <si>
    <r>
      <t>收費及退費方式：</t>
    </r>
    <r>
      <rPr>
        <sz val="12"/>
        <color indexed="10"/>
        <rFont val="標楷體"/>
        <family val="4"/>
        <charset val="136"/>
      </rPr>
      <t/>
    </r>
    <phoneticPr fontId="1" type="noConversion"/>
  </si>
  <si>
    <r>
      <t xml:space="preserve">    (四)</t>
    </r>
    <r>
      <rPr>
        <b/>
        <sz val="12"/>
        <color indexed="8"/>
        <rFont val="標楷體"/>
        <family val="4"/>
        <charset val="136"/>
      </rPr>
      <t>半日班收費</t>
    </r>
    <r>
      <rPr>
        <sz val="12"/>
        <color indexed="8"/>
        <rFont val="標楷體"/>
        <family val="4"/>
        <charset val="136"/>
      </rPr>
      <t>：</t>
    </r>
    <r>
      <rPr>
        <sz val="12"/>
        <color indexed="12"/>
        <rFont val="標楷體"/>
        <family val="4"/>
        <charset val="136"/>
      </rPr>
      <t/>
    </r>
    <phoneticPr fontId="1" type="noConversion"/>
  </si>
  <si>
    <r>
      <t xml:space="preserve">  (                           )     +      =                元  </t>
    </r>
    <r>
      <rPr>
        <sz val="12"/>
        <rFont val="標楷體"/>
        <family val="4"/>
        <charset val="136"/>
      </rPr>
      <t>(請列出公式)</t>
    </r>
    <phoneticPr fontId="1" type="noConversion"/>
  </si>
  <si>
    <r>
      <t xml:space="preserve">    (五)</t>
    </r>
    <r>
      <rPr>
        <b/>
        <sz val="12"/>
        <color indexed="8"/>
        <rFont val="標楷體"/>
        <family val="4"/>
        <charset val="136"/>
      </rPr>
      <t>全日班收費</t>
    </r>
    <r>
      <rPr>
        <sz val="12"/>
        <color indexed="8"/>
        <rFont val="標楷體"/>
        <family val="4"/>
        <charset val="136"/>
      </rPr>
      <t>：</t>
    </r>
    <r>
      <rPr>
        <sz val="12"/>
        <color indexed="12"/>
        <rFont val="標楷體"/>
        <family val="4"/>
        <charset val="136"/>
      </rPr>
      <t/>
    </r>
    <phoneticPr fontId="1" type="noConversion"/>
  </si>
  <si>
    <t xml:space="preserve">    (一)16時至18時收費標準：</t>
    <phoneticPr fontId="1" type="noConversion"/>
  </si>
  <si>
    <t xml:space="preserve">    (二)延長服務至19時(18時至19時)由本局補助相關經費，得向家長收取點心費(每名幼兒每天以
        不超過20元為原則)。</t>
    <phoneticPr fontId="1" type="noConversion"/>
  </si>
  <si>
    <t>捌、</t>
    <phoneticPr fontId="1" type="noConversion"/>
  </si>
  <si>
    <r>
      <t>新北市</t>
    </r>
    <r>
      <rPr>
        <b/>
        <u/>
        <sz val="16"/>
        <color indexed="10"/>
        <rFont val="微軟正黑體"/>
        <family val="2"/>
        <charset val="136"/>
      </rPr>
      <t xml:space="preserve">             </t>
    </r>
    <r>
      <rPr>
        <b/>
        <sz val="16"/>
        <color indexed="10"/>
        <rFont val="微軟正黑體"/>
        <family val="2"/>
        <charset val="136"/>
      </rPr>
      <t>區</t>
    </r>
    <r>
      <rPr>
        <b/>
        <u/>
        <sz val="16"/>
        <color indexed="10"/>
        <rFont val="微軟正黑體"/>
        <family val="2"/>
        <charset val="136"/>
      </rPr>
      <t xml:space="preserve">                     </t>
    </r>
    <r>
      <rPr>
        <b/>
        <sz val="16"/>
        <color indexed="10"/>
        <rFont val="微軟正黑體"/>
        <family val="2"/>
        <charset val="136"/>
      </rPr>
      <t>(國小/國中/高中附設)幼兒園</t>
    </r>
    <r>
      <rPr>
        <b/>
        <u/>
        <sz val="16"/>
        <color indexed="10"/>
        <rFont val="微軟正黑體"/>
        <family val="2"/>
        <charset val="136"/>
      </rPr>
      <t>(             )</t>
    </r>
    <r>
      <rPr>
        <b/>
        <sz val="16"/>
        <color indexed="10"/>
        <rFont val="微軟正黑體"/>
        <family val="2"/>
        <charset val="136"/>
      </rPr>
      <t>分班</t>
    </r>
    <phoneticPr fontId="1" type="noConversion"/>
  </si>
  <si>
    <r>
      <t>一、幼兒園辦理本服務時，以自辦為原則。
二、公立幼兒園全園參與人數達5人時即應開辦。編班原則依幼兒教育及照顧法第16條第1項及第4項規定及幼兒教保及
       照顧服務實施準則第4條第3項延長照顧服務規定辦理。
三、倘半日班與全日班參加人數符合編班原則應合併開班，參加費用應分開計算。
四、如本校參加人數未達5人或因工程停辦將轉介至他校(園)，開辦期程與他校(園)相同，相關資訊將於</t>
    </r>
    <r>
      <rPr>
        <u/>
        <sz val="12"/>
        <color indexed="10"/>
        <rFont val="微軟正黑體"/>
        <family val="2"/>
        <charset val="136"/>
      </rPr>
      <t xml:space="preserve">     月     日</t>
    </r>
    <r>
      <rPr>
        <sz val="12"/>
        <color indexed="8"/>
        <rFont val="微軟正黑體"/>
        <family val="2"/>
        <charset val="136"/>
      </rPr>
      <t>前確定
       並通知家長。
五、本服務非課後才藝班，其服務內容應符合幼兒身心發展，並兼顧生活教育。
六、本服務採自願參加方式辦理，不得強迫。又幼兒園應配合家長需求積極辦理，不得推諉；如有違反將究責。</t>
    </r>
    <phoneticPr fontId="1" type="noConversion"/>
  </si>
  <si>
    <t>辦理期間、參加費用、補助對象及額度：</t>
    <phoneticPr fontId="1" type="noConversion"/>
  </si>
  <si>
    <t xml:space="preserve">時間：半日班 8時至12時，
每日4小時  </t>
    <phoneticPr fontId="1" type="noConversion"/>
  </si>
  <si>
    <t>時間：16時至18時，每日2小時</t>
    <phoneticPr fontId="1" type="noConversion"/>
  </si>
  <si>
    <t>延長參加
至晚間7時</t>
    <phoneticPr fontId="1" type="noConversion"/>
  </si>
  <si>
    <t>參加費用</t>
    <phoneticPr fontId="1" type="noConversion"/>
  </si>
  <si>
    <t>依家長需求延長辦理，由本局補助晚間6時到7時經費，得收取點心費，每生每天以不超過新臺幣20元為原則。</t>
    <phoneticPr fontId="1" type="noConversion"/>
  </si>
  <si>
    <r>
      <t>半日班暫估</t>
    </r>
    <r>
      <rPr>
        <u/>
        <sz val="12"/>
        <color indexed="10"/>
        <rFont val="微軟正黑體"/>
        <family val="2"/>
        <charset val="136"/>
      </rPr>
      <t xml:space="preserve">             </t>
    </r>
    <r>
      <rPr>
        <sz val="12"/>
        <color indexed="10"/>
        <rFont val="微軟正黑體"/>
        <family val="2"/>
        <charset val="136"/>
      </rPr>
      <t>元/人</t>
    </r>
    <phoneticPr fontId="1" type="noConversion"/>
  </si>
  <si>
    <r>
      <t>全日班暫估</t>
    </r>
    <r>
      <rPr>
        <u/>
        <sz val="12"/>
        <color indexed="10"/>
        <rFont val="微軟正黑體"/>
        <family val="2"/>
        <charset val="136"/>
      </rPr>
      <t xml:space="preserve">             </t>
    </r>
    <r>
      <rPr>
        <sz val="12"/>
        <color indexed="10"/>
        <rFont val="微軟正黑體"/>
        <family val="2"/>
        <charset val="136"/>
      </rPr>
      <t>元/人</t>
    </r>
    <phoneticPr fontId="1" type="noConversion"/>
  </si>
  <si>
    <r>
      <t>暫估</t>
    </r>
    <r>
      <rPr>
        <u/>
        <sz val="12"/>
        <color indexed="10"/>
        <rFont val="微軟正黑體"/>
        <family val="2"/>
        <charset val="136"/>
      </rPr>
      <t xml:space="preserve">                      </t>
    </r>
    <r>
      <rPr>
        <sz val="12"/>
        <color indexed="10"/>
        <rFont val="微軟正黑體"/>
        <family val="2"/>
        <charset val="136"/>
      </rPr>
      <t>元/人</t>
    </r>
    <phoneticPr fontId="1" type="noConversion"/>
  </si>
  <si>
    <t xml:space="preserve">計算公式：
</t>
    <phoneticPr fontId="1" type="noConversion"/>
  </si>
  <si>
    <t>一、低收入戶、中低收入家庭及其他經濟情況特殊者。
二、家戶年所得30萬元以下之5足歲大班幼兒。但不包括家戶擁有第3筆以上不動產且其公告現值合計超過
       650萬元，或年利息所得在10萬元以上者。
三、第1目所稱經濟情況特殊者，指經本局專案核准，屬經濟弱勢且有必要協助之家庭之幼兒(如：身心障
       礙幼兒、原住民籍幼兒、特殊境遇家庭子女等)。</t>
    <phoneticPr fontId="1" type="noConversion"/>
  </si>
  <si>
    <t>寒假期間每名幼兒最高補助3,500元。</t>
    <phoneticPr fontId="1" type="noConversion"/>
  </si>
  <si>
    <r>
      <t>每名幼兒每學期最高補助12,600元
(每月最高補助</t>
    </r>
    <r>
      <rPr>
        <sz val="12"/>
        <color indexed="8"/>
        <rFont val="微軟正黑體"/>
        <family val="2"/>
        <charset val="136"/>
      </rPr>
      <t>2,800元)。</t>
    </r>
    <phoneticPr fontId="1" type="noConversion"/>
  </si>
  <si>
    <t>參、</t>
    <phoneticPr fontId="1" type="noConversion"/>
  </si>
  <si>
    <t>‐‐‐‐‐‐‐‐‐‐‐‐‐‐‐‐‐‐‐‐‐‐‐‐‐‐‐‐‐‐‐‐‐‐‐‐‐‐‐‐‐‐‐‐‐‐‐‐‐‐‐‐‐‐‐‐‐‐‐‐‐‐‐‐‐‐‐‐‐‐‐‐請沿線剪下‐‐‐‐‐‐‐‐‐‐‐‐‐‐‐‐‐‐‐‐‐‐‐‐‐‐‐‐‐‐‐‐‐‐‐‐‐‐‐‐‐‐‐‐‐‐‐‐‐‐‐‐‐‐‐‐‐‐‐‐‐‐‐‐‐‐‐‐‐‐‐‐</t>
    <phoneticPr fontId="1" type="noConversion"/>
  </si>
  <si>
    <r>
      <t>幼兒姓名：</t>
    </r>
    <r>
      <rPr>
        <u/>
        <sz val="14"/>
        <color indexed="8"/>
        <rFont val="微軟正黑體"/>
        <family val="2"/>
        <charset val="136"/>
      </rPr>
      <t xml:space="preserve">                                           </t>
    </r>
    <r>
      <rPr>
        <sz val="14"/>
        <color indexed="8"/>
        <rFont val="微軟正黑體"/>
        <family val="2"/>
        <charset val="136"/>
      </rPr>
      <t xml:space="preserve">                                        家長簽名或蓋章：</t>
    </r>
    <r>
      <rPr>
        <u/>
        <sz val="14"/>
        <color indexed="8"/>
        <rFont val="微軟正黑體"/>
        <family val="2"/>
        <charset val="136"/>
      </rPr>
      <t xml:space="preserve">                                           </t>
    </r>
    <r>
      <rPr>
        <u/>
        <sz val="14"/>
        <color indexed="9"/>
        <rFont val="微軟正黑體"/>
        <family val="2"/>
        <charset val="136"/>
      </rPr>
      <t>名</t>
    </r>
    <phoneticPr fontId="1" type="noConversion"/>
  </si>
  <si>
    <r>
      <t>請於</t>
    </r>
    <r>
      <rPr>
        <u/>
        <sz val="14"/>
        <color indexed="10"/>
        <rFont val="微軟正黑體"/>
        <family val="2"/>
        <charset val="136"/>
      </rPr>
      <t xml:space="preserve">       </t>
    </r>
    <r>
      <rPr>
        <sz val="14"/>
        <color indexed="10"/>
        <rFont val="微軟正黑體"/>
        <family val="2"/>
        <charset val="136"/>
      </rPr>
      <t>年</t>
    </r>
    <r>
      <rPr>
        <u/>
        <sz val="14"/>
        <color indexed="10"/>
        <rFont val="微軟正黑體"/>
        <family val="2"/>
        <charset val="136"/>
      </rPr>
      <t xml:space="preserve">       </t>
    </r>
    <r>
      <rPr>
        <sz val="14"/>
        <color indexed="10"/>
        <rFont val="微軟正黑體"/>
        <family val="2"/>
        <charset val="136"/>
      </rPr>
      <t>月</t>
    </r>
    <r>
      <rPr>
        <u/>
        <sz val="14"/>
        <color indexed="10"/>
        <rFont val="微軟正黑體"/>
        <family val="2"/>
        <charset val="136"/>
      </rPr>
      <t xml:space="preserve">       </t>
    </r>
    <r>
      <rPr>
        <sz val="14"/>
        <color indexed="10"/>
        <rFont val="微軟正黑體"/>
        <family val="2"/>
        <charset val="136"/>
      </rPr>
      <t>日前交還給幼兒園</t>
    </r>
    <phoneticPr fontId="1" type="noConversion"/>
  </si>
  <si>
    <r>
      <t>費用計算方式：</t>
    </r>
    <r>
      <rPr>
        <u/>
        <sz val="12"/>
        <color indexed="10"/>
        <rFont val="微軟正黑體"/>
        <family val="2"/>
        <charset val="136"/>
      </rPr>
      <t>(以2歲班幼生每小時不超過60元，3至入國小前幼生每小時不超過55元計算)</t>
    </r>
    <phoneticPr fontId="1" type="noConversion"/>
  </si>
  <si>
    <t>400×</t>
    <phoneticPr fontId="1" type="noConversion"/>
  </si>
  <si>
    <t>=</t>
  </si>
  <si>
    <t>÷</t>
    <phoneticPr fontId="1" type="noConversion"/>
  </si>
  <si>
    <t>)</t>
  </si>
  <si>
    <t>所需教師人數</t>
    <phoneticPr fontId="1" type="noConversion"/>
  </si>
  <si>
    <t>教師值班人數(x0.3)</t>
    <phoneticPr fontId="1" type="noConversion"/>
  </si>
  <si>
    <t>【A】</t>
    <phoneticPr fontId="5" type="noConversion"/>
  </si>
  <si>
    <t>【B】</t>
    <phoneticPr fontId="5" type="noConversion"/>
  </si>
  <si>
    <t>(開班成本金額，請依公式自行試算)</t>
    <phoneticPr fontId="5" type="noConversion"/>
  </si>
  <si>
    <r>
      <t>(</t>
    </r>
    <r>
      <rPr>
        <b/>
        <sz val="12"/>
        <color indexed="10"/>
        <rFont val="新細明體"/>
        <family val="1"/>
        <charset val="136"/>
      </rPr>
      <t>2歲專班</t>
    </r>
    <r>
      <rPr>
        <sz val="12"/>
        <color theme="1"/>
        <rFont val="新細明體"/>
        <family val="1"/>
        <charset val="136"/>
        <scheme val="minor"/>
      </rPr>
      <t>每小時收費請自行改為</t>
    </r>
    <r>
      <rPr>
        <b/>
        <sz val="12"/>
        <color indexed="10"/>
        <rFont val="新細明體"/>
        <family val="1"/>
        <charset val="136"/>
      </rPr>
      <t>60元</t>
    </r>
    <r>
      <rPr>
        <sz val="12"/>
        <color theme="1"/>
        <rFont val="新細明體"/>
        <family val="1"/>
        <charset val="136"/>
        <scheme val="minor"/>
      </rPr>
      <t>)</t>
    </r>
    <phoneticPr fontId="5" type="noConversion"/>
  </si>
  <si>
    <r>
      <t xml:space="preserve">計算公式：
</t>
    </r>
    <r>
      <rPr>
        <sz val="12"/>
        <color indexed="10"/>
        <rFont val="新細明體"/>
        <family val="1"/>
        <charset val="136"/>
      </rPr>
      <t>【A】</t>
    </r>
    <r>
      <rPr>
        <b/>
        <sz val="12"/>
        <color indexed="10"/>
        <rFont val="新細明體"/>
        <family val="1"/>
        <charset val="136"/>
      </rPr>
      <t>每小時收費55</t>
    </r>
    <r>
      <rPr>
        <sz val="12"/>
        <color theme="1"/>
        <rFont val="新細明體"/>
        <family val="1"/>
        <charset val="136"/>
        <scheme val="minor"/>
      </rPr>
      <t>×總時數+午餐點心費=</t>
    </r>
    <r>
      <rPr>
        <b/>
        <sz val="12"/>
        <color indexed="10"/>
        <rFont val="新細明體"/>
        <family val="1"/>
        <charset val="136"/>
      </rPr>
      <t>3歲至入國小前每名幼兒繳費上限</t>
    </r>
    <r>
      <rPr>
        <sz val="12"/>
        <color theme="1"/>
        <rFont val="新細明體"/>
        <family val="1"/>
        <charset val="136"/>
        <scheme val="minor"/>
      </rPr>
      <t xml:space="preserve">
</t>
    </r>
    <r>
      <rPr>
        <sz val="12"/>
        <color indexed="10"/>
        <rFont val="新細明體"/>
        <family val="1"/>
        <charset val="136"/>
      </rPr>
      <t>【B】</t>
    </r>
    <r>
      <rPr>
        <sz val="12"/>
        <color theme="1"/>
        <rFont val="新細明體"/>
        <family val="1"/>
        <charset val="136"/>
        <scheme val="minor"/>
      </rPr>
      <t>(教師鐘點費400×教師人數×總時數+教師鐘點費400×教師人數×
總時數×0.3)÷0.7÷幼兒數+午餐點心費=</t>
    </r>
    <r>
      <rPr>
        <b/>
        <sz val="12"/>
        <color indexed="10"/>
        <rFont val="新細明體"/>
        <family val="1"/>
        <charset val="136"/>
      </rPr>
      <t>每名幼兒成本金額</t>
    </r>
    <r>
      <rPr>
        <b/>
        <sz val="12"/>
        <rFont val="新細明體"/>
        <family val="1"/>
        <charset val="136"/>
      </rPr>
      <t>(含30%行政費)</t>
    </r>
    <phoneticPr fontId="1" type="noConversion"/>
  </si>
  <si>
    <t>÷0.7÷</t>
  </si>
  <si>
    <t>第9小時計算公式：(成本金額，請依公式自行試算)
教保人員鐘點費400×教保人員數×總時數÷0.7÷幼兒數</t>
    <phoneticPr fontId="5" type="noConversion"/>
  </si>
  <si>
    <t>計算公式</t>
    <phoneticPr fontId="36" type="noConversion"/>
  </si>
  <si>
    <t>+</t>
  </si>
  <si>
    <t>(400×</t>
  </si>
  <si>
    <t>400×</t>
  </si>
  <si>
    <t>x0.3</t>
  </si>
  <si>
    <t>÷</t>
  </si>
  <si>
    <t>0.7÷</t>
  </si>
  <si>
    <t>0.7÷</t>
    <phoneticPr fontId="36" type="noConversion"/>
  </si>
  <si>
    <t>)÷</t>
    <phoneticPr fontId="36" type="noConversion"/>
  </si>
  <si>
    <t>教育局補助開班開班經費不足差額試算</t>
    <phoneticPr fontId="36" type="noConversion"/>
  </si>
  <si>
    <t>*</t>
    <phoneticPr fontId="36" type="noConversion"/>
  </si>
  <si>
    <t>)/0.8/</t>
    <phoneticPr fontId="36" type="noConversion"/>
  </si>
  <si>
    <t>)-</t>
    <phoneticPr fontId="36" type="noConversion"/>
  </si>
  <si>
    <t>=</t>
    <phoneticPr fontId="36" type="noConversion"/>
  </si>
  <si>
    <t>單價公式=((400*開辦總時數*教師數)/0.8/參加幼生)-每位幼生每期實繳金額</t>
    <phoneticPr fontId="36" type="noConversion"/>
  </si>
  <si>
    <t>(請依公式自行試算)</t>
    <phoneticPr fontId="36" type="noConversion"/>
  </si>
  <si>
    <t xml:space="preserve"> ※以下資料為審件用，無需填寫，仍請列印。</t>
    <phoneticPr fontId="36" type="noConversion"/>
  </si>
  <si>
    <t>上午時段單價公式=</t>
    <phoneticPr fontId="36" type="noConversion"/>
  </si>
  <si>
    <t>下午時段單價公式=</t>
    <phoneticPr fontId="36" type="noConversion"/>
  </si>
  <si>
    <t>((400*</t>
    <phoneticPr fontId="36" type="noConversion"/>
  </si>
  <si>
    <r>
      <t>新北市</t>
    </r>
    <r>
      <rPr>
        <u/>
        <sz val="22"/>
        <color indexed="10"/>
        <rFont val="標楷體"/>
        <family val="4"/>
        <charset val="136"/>
      </rPr>
      <t xml:space="preserve">     區              幼兒園</t>
    </r>
    <r>
      <rPr>
        <sz val="22"/>
        <color indexed="8"/>
        <rFont val="標楷體"/>
        <family val="4"/>
        <charset val="136"/>
      </rPr>
      <t xml:space="preserve">
辦理延長照顧送件資料檢核表</t>
    </r>
    <phoneticPr fontId="1" type="noConversion"/>
  </si>
  <si>
    <t>辦理期程：112年度寒假</t>
    <phoneticPr fontId="1" type="noConversion"/>
  </si>
  <si>
    <t>一、辦理型態：□原校(園)開辦：(乙園：             幼兒園)
              □接受乙園班級轉介    □接受乙園幼兒轉介
              □轉介至甲校(園)：(甲園：           幼兒園)
                                □班級轉介    □幼兒轉介
              □未開辦
二、系統填報開放日期：112年2月1日(星期三)起。
三、送件時間：免備文，於112年2月20日(星期一)前寄送或親送本局。
              未開辦幼兒園倘於112年2月17日(星期五)前已至校務填報系統上傳資料則免附文件。
四、請依序排列應檢附資料：</t>
    <phoneticPr fontId="1" type="noConversion"/>
  </si>
  <si>
    <t>112年度寒假期間暨111學年度第2學期延長照顧服務實施計畫</t>
    <phoneticPr fontId="1" type="noConversion"/>
  </si>
  <si>
    <t>112年度寒假期間暨111學年度第2學期延長照顧服務辦理說明家長意願調查表（樣張加蓋橢圓章）</t>
    <phoneticPr fontId="1" type="noConversion"/>
  </si>
  <si>
    <t>112年度寒假辦理服務報表</t>
    <phoneticPr fontId="1" type="noConversion"/>
  </si>
  <si>
    <t>112年度寒假延長照顧服務經費概算表</t>
    <phoneticPr fontId="1" type="noConversion"/>
  </si>
  <si>
    <t>112年度寒假經濟弱勢幼兒參加延長照顧清冊(有參加就需造冊、監護人簽章請空白)</t>
    <phoneticPr fontId="1" type="noConversion"/>
  </si>
  <si>
    <t>112年度寒假國教署補助本局專案核准經濟情況特殊幼兒清冊(項次6清冊中幼兒為經濟情況特殊需另造本清冊)</t>
    <phoneticPr fontId="1" type="noConversion"/>
  </si>
  <si>
    <t>112年度寒假辦理延長照顧特教教師助理員經費印領清冊</t>
    <phoneticPr fontId="1" type="noConversion"/>
  </si>
  <si>
    <t>112年度寒假期間延長照顧轉介家長意願確認表</t>
    <phoneticPr fontId="45" type="noConversion"/>
  </si>
  <si>
    <t>112年度寒假延長照顧服務辦理說明調查表回條影本</t>
    <phoneticPr fontId="45" type="noConversion"/>
  </si>
  <si>
    <t>112年度寒假期間延長照顧轉介家長意願確認表回條影本</t>
    <phoneticPr fontId="45" type="noConversion"/>
  </si>
  <si>
    <t>五、資料填報及下載處：
(一)教育部全國幼兒園幼生管理系統：https://kids.k12ea.gov.tw/延長照顧補助專區
(二)新北市幼兒教育資源網：http://kidedu.ntpc.edu.tw/bin/home.php－補助專區－學前補助文件－課後留園－112年度寒假期間延長照顧附件檔
(三)校務行政系統：https://esa.ntpc.edu.tw/幼生補助管理</t>
    <phoneticPr fontId="1" type="noConversion"/>
  </si>
  <si>
    <t>112年度寒假期間暨111學年度第2學期延長照顧服務實施計畫《範例》</t>
    <phoneticPr fontId="45" type="noConversion"/>
  </si>
  <si>
    <r>
      <t>教育部國民及學前教育署(以下簡稱國教署)補助公共化教保服務機構辦理延長照顧服務作業要點
暨</t>
    </r>
    <r>
      <rPr>
        <sz val="12"/>
        <color indexed="10"/>
        <rFont val="標楷體"/>
        <family val="4"/>
        <charset val="136"/>
      </rPr>
      <t>本市公共化教保服務機構辦理延長照顧服務實施計畫</t>
    </r>
    <r>
      <rPr>
        <sz val="12"/>
        <color indexed="8"/>
        <rFont val="標楷體"/>
        <family val="4"/>
        <charset val="136"/>
      </rPr>
      <t>辦理。</t>
    </r>
    <phoneticPr fontId="1" type="noConversion"/>
  </si>
  <si>
    <t>支持家庭育兒，使雙薪家庭父母安心就業，並讓學齡前幼兒在健康安全之環境成長，以達減輕弱勢
家長經濟負擔，提供更加完善之照顧服務。</t>
    <phoneticPr fontId="1" type="noConversion"/>
  </si>
  <si>
    <r>
      <t>一、</t>
    </r>
    <r>
      <rPr>
        <sz val="12"/>
        <color indexed="10"/>
        <rFont val="標楷體"/>
        <family val="4"/>
        <charset val="136"/>
      </rPr>
      <t>延長照顧服務人員</t>
    </r>
    <r>
      <rPr>
        <sz val="12"/>
        <color indexed="8"/>
        <rFont val="標楷體"/>
        <family val="4"/>
        <charset val="136"/>
      </rPr>
      <t>鐘點費：以</t>
    </r>
    <r>
      <rPr>
        <b/>
        <sz val="12"/>
        <rFont val="標楷體"/>
        <family val="4"/>
        <charset val="136"/>
      </rPr>
      <t>每小時新臺幣(以下同)400元</t>
    </r>
    <r>
      <rPr>
        <sz val="12"/>
        <color indexed="8"/>
        <rFont val="標楷體"/>
        <family val="4"/>
        <charset val="136"/>
      </rPr>
      <t>計，占70％，按實際授課時數支給。
二、行政費：占30％，作為加班費、印刷紙張、教材講義、事務費、分攤水電費、雜支及其他支出
    費用等。
三、教保服務人員於上班時間以外提供服務者，始得領取</t>
    </r>
    <r>
      <rPr>
        <sz val="12"/>
        <color indexed="10"/>
        <rFont val="標楷體"/>
        <family val="4"/>
        <charset val="136"/>
      </rPr>
      <t>延長照顧</t>
    </r>
    <r>
      <rPr>
        <sz val="12"/>
        <color indexed="8"/>
        <rFont val="標楷體"/>
        <family val="4"/>
        <charset val="136"/>
      </rPr>
      <t>相關費用。
四、所收費用如不敷支應各款費用時，以支付</t>
    </r>
    <r>
      <rPr>
        <sz val="12"/>
        <color indexed="10"/>
        <rFont val="標楷體"/>
        <family val="4"/>
        <charset val="136"/>
      </rPr>
      <t>延長照顧</t>
    </r>
    <r>
      <rPr>
        <sz val="12"/>
        <color indexed="8"/>
        <rFont val="標楷體"/>
        <family val="4"/>
        <charset val="136"/>
      </rPr>
      <t xml:space="preserve">服務人員鐘點費為優先；
    </t>
    </r>
    <r>
      <rPr>
        <b/>
        <sz val="12"/>
        <rFont val="標楷體"/>
        <family val="4"/>
        <charset val="136"/>
      </rPr>
      <t>所收費用如超過前述說明一、二費用時，應於該期服務結束後辦理退費。</t>
    </r>
    <r>
      <rPr>
        <sz val="12"/>
        <color indexed="8"/>
        <rFont val="標楷體"/>
        <family val="4"/>
        <charset val="136"/>
      </rPr>
      <t xml:space="preserve">
五、本服務總時數因故或放假未能依原定服務總時數實施時，應按比率減收費用。
六、本服務校(園)如因法定傳染病、流行病或流行性疫情等強制全園停課，應按當月就讀日數比例
    退費；但若僅部分班級停課，本服務仍如期開辦者，不受此限。
七、本服務之費用經與家長溝通取得共識後，得一次或按月收齊，並開立收據。
八、本服務經費以自給自足為原則，採代收代付，並應列入各校(園)會計帳務處理，專款專用。</t>
    </r>
    <phoneticPr fontId="1" type="noConversion"/>
  </si>
  <si>
    <t xml:space="preserve">  (二)補助額度：
       1.112年度寒假期間：每名幼兒最高補助3,500元。(午餐費限全日班)
       2.111學年度第2學期：每名幼兒每月最高補助2,800元(每學期最高補助12,600元)。</t>
    <phoneticPr fontId="45" type="noConversion"/>
  </si>
  <si>
    <r>
      <t>一、</t>
    </r>
    <r>
      <rPr>
        <b/>
        <sz val="12"/>
        <rFont val="標楷體"/>
        <family val="4"/>
        <charset val="136"/>
      </rPr>
      <t>採定價收費，依各期開辦時數計算，2歲以上未滿3歲幼生，每生每小時收費不超過60元；
    3歲以上至入國小前幼生，每生每小時收費不超過55元，開班不足經費報局申請差額補助。
    所收費用於扣除實際所需教師鐘點費並扣除30%行政費仍有賸餘款時，應於該期服務結束後
    辦理退費。</t>
    </r>
    <r>
      <rPr>
        <sz val="12"/>
        <color indexed="8"/>
        <rFont val="標楷體"/>
        <family val="4"/>
        <charset val="136"/>
      </rPr>
      <t xml:space="preserve">
二、111年度寒假期間：
    (一)每名幼兒收費比照學期間收費計算方式</t>
    </r>
    <r>
      <rPr>
        <b/>
        <sz val="12"/>
        <rFont val="標楷體"/>
        <family val="4"/>
        <charset val="136"/>
      </rPr>
      <t>(2歲專班每生每小時收費不得高於60元)</t>
    </r>
    <r>
      <rPr>
        <sz val="12"/>
        <color indexed="8"/>
        <rFont val="標楷體"/>
        <family val="4"/>
        <charset val="136"/>
      </rPr>
      <t xml:space="preserve">
        </t>
    </r>
    <r>
      <rPr>
        <b/>
        <sz val="12"/>
        <rFont val="標楷體"/>
        <family val="4"/>
        <charset val="136"/>
      </rPr>
      <t>(每生每小時收費55×開辦日數X每日時數)</t>
    </r>
    <r>
      <rPr>
        <sz val="12"/>
        <color indexed="8"/>
        <rFont val="標楷體"/>
        <family val="4"/>
        <charset val="136"/>
      </rPr>
      <t>+餐點費
    (二)延長照顧服務人員於上班時間提供延長照顧服務，僅收30%行政費
        (延長照顧服務人員鐘點費×延長照顧服務人員數×服務總時數÷0.7×0.3÷幼兒數)+餐點費
    (三)餐點費計算方式以每生午餐每天不超過35元，點心每餐不超過20元為原則。</t>
    </r>
    <phoneticPr fontId="1" type="noConversion"/>
  </si>
  <si>
    <t>三、111學年度第2學期：</t>
    <phoneticPr fontId="45" type="noConversion"/>
  </si>
  <si>
    <t>112年度寒假期間暨111學年度第2學期延長照顧服務辦理說明家長意願調查表《範例》</t>
    <phoneticPr fontId="45" type="noConversion"/>
  </si>
  <si>
    <t>112年度寒假期間</t>
    <phoneticPr fontId="45" type="noConversion"/>
  </si>
  <si>
    <t>日期：112/1/     ~112/     /     ，共       天</t>
    <phoneticPr fontId="1" type="noConversion"/>
  </si>
  <si>
    <t>111學年度第2學期</t>
    <phoneticPr fontId="45" type="noConversion"/>
  </si>
  <si>
    <t>日期：112/2/     ~112/6 /     ，共     天</t>
    <phoneticPr fontId="1" type="noConversion"/>
  </si>
  <si>
    <t>112年度寒假期間暨111學年度第2學期延長照顧服務辦理說明家長意願調查表回條</t>
    <phoneticPr fontId="45" type="noConversion"/>
  </si>
  <si>
    <t>【112年寒假期間】新北市公立幼兒園延長照顧辦理情形</t>
    <phoneticPr fontId="5" type="noConversion"/>
  </si>
  <si>
    <t>新北市       區       (國小/國中/高中附設)幼兒園(      分班)
112年度寒假期間公立幼兒園辦理延長照顧服務經費概算表</t>
    <phoneticPr fontId="36" type="noConversion"/>
  </si>
  <si>
    <t xml:space="preserve">辦理日期：112/ 1 /  至112/   /    ，共     天 </t>
    <phoneticPr fontId="36" type="noConversion"/>
  </si>
  <si>
    <r>
      <t>1.單價計算方式為無條件捨去。
2.112年度寒假期間，教育部全國幼兒園幼生管理系統(以下簡稱系統)，系統開放填報日期為112年2月1日，有參加者無論是否補助皆應填報。
3.國教署補助弱勢幼兒資格；低收入戶、中低收入戶、家戶年所得新臺幣(以下同)30萬元以下之學齡5足歲大班幼兒及經濟情況特殊幼兒(含身心障礙、原住民、特殊境遇家庭及</t>
    </r>
    <r>
      <rPr>
        <b/>
        <sz val="12"/>
        <rFont val="標楷體"/>
        <family val="4"/>
        <charset val="136"/>
      </rPr>
      <t>以正式函文申請</t>
    </r>
    <r>
      <rPr>
        <sz val="12"/>
        <rFont val="標楷體"/>
        <family val="4"/>
        <charset val="136"/>
      </rPr>
      <t>者)。
4.國教署補助金額，寒假期間每生最高補助3,500元。(</t>
    </r>
    <r>
      <rPr>
        <sz val="12"/>
        <color indexed="10"/>
        <rFont val="標楷體"/>
        <family val="4"/>
        <charset val="136"/>
      </rPr>
      <t>每生上午與下午補助金額加總不超過3,500元</t>
    </r>
    <r>
      <rPr>
        <sz val="12"/>
        <rFont val="標楷體"/>
        <family val="4"/>
        <charset val="136"/>
      </rPr>
      <t>)
5.</t>
    </r>
    <r>
      <rPr>
        <b/>
        <sz val="12"/>
        <color indexed="10"/>
        <rFont val="標楷體"/>
        <family val="4"/>
        <charset val="136"/>
      </rPr>
      <t>教育局補助開班經費不足差額(依下列審件用單價公式計算)</t>
    </r>
    <r>
      <rPr>
        <sz val="12"/>
        <color indexed="10"/>
        <rFont val="標楷體"/>
        <family val="4"/>
        <charset val="136"/>
      </rPr>
      <t xml:space="preserve">
(1)</t>
    </r>
    <r>
      <rPr>
        <b/>
        <sz val="12"/>
        <color indexed="10"/>
        <rFont val="標楷體"/>
        <family val="4"/>
        <charset val="136"/>
      </rPr>
      <t>2歲專班</t>
    </r>
    <r>
      <rPr>
        <sz val="12"/>
        <color indexed="10"/>
        <rFont val="標楷體"/>
        <family val="4"/>
        <charset val="136"/>
      </rPr>
      <t>，以及</t>
    </r>
    <r>
      <rPr>
        <b/>
        <sz val="12"/>
        <color indexed="10"/>
        <rFont val="標楷體"/>
        <family val="4"/>
        <charset val="136"/>
      </rPr>
      <t>3歲至入國小前參加人數9人以下、16至18人</t>
    </r>
    <r>
      <rPr>
        <sz val="12"/>
        <color indexed="10"/>
        <rFont val="標楷體"/>
        <family val="4"/>
        <charset val="136"/>
      </rPr>
      <t>，收入皆低於所需成本，不足經費報局申請差額補助</t>
    </r>
    <r>
      <rPr>
        <sz val="12"/>
        <rFont val="標楷體"/>
        <family val="4"/>
        <charset val="136"/>
      </rPr>
      <t xml:space="preserve">。
</t>
    </r>
    <r>
      <rPr>
        <sz val="12"/>
        <color indexed="10"/>
        <rFont val="標楷體"/>
        <family val="4"/>
        <charset val="136"/>
      </rPr>
      <t>(2)</t>
    </r>
    <r>
      <rPr>
        <b/>
        <sz val="12"/>
        <color indexed="10"/>
        <rFont val="標楷體"/>
        <family val="4"/>
        <charset val="136"/>
      </rPr>
      <t>單價公式</t>
    </r>
    <r>
      <rPr>
        <sz val="12"/>
        <color indexed="10"/>
        <rFont val="標楷體"/>
        <family val="4"/>
        <charset val="136"/>
      </rPr>
      <t>=</t>
    </r>
    <r>
      <rPr>
        <b/>
        <sz val="12"/>
        <color indexed="10"/>
        <rFont val="標楷體"/>
        <family val="4"/>
        <charset val="136"/>
      </rPr>
      <t>(</t>
    </r>
    <r>
      <rPr>
        <sz val="12"/>
        <color indexed="10"/>
        <rFont val="標楷體"/>
        <family val="4"/>
        <charset val="136"/>
      </rPr>
      <t>(400*開辦總時數*教師數)/0.8/參加幼生</t>
    </r>
    <r>
      <rPr>
        <b/>
        <sz val="12"/>
        <color indexed="10"/>
        <rFont val="標楷體"/>
        <family val="4"/>
        <charset val="136"/>
      </rPr>
      <t>)</t>
    </r>
    <r>
      <rPr>
        <sz val="12"/>
        <color indexed="10"/>
        <rFont val="標楷體"/>
        <family val="4"/>
        <charset val="136"/>
      </rPr>
      <t xml:space="preserve">-每位幼生每期實繳金額 </t>
    </r>
    <r>
      <rPr>
        <sz val="12"/>
        <rFont val="標楷體"/>
        <family val="4"/>
        <charset val="136"/>
      </rPr>
      <t xml:space="preserve">
6.本服務經費以自給自足為原則，採代收代付，並應列入各校（園）會計帳務處理，專款專用，核實支應。
</t>
    </r>
    <phoneticPr fontId="36" type="noConversion"/>
  </si>
  <si>
    <t>教育局補助開班經費不足差額</t>
    <phoneticPr fontId="1" type="noConversion"/>
  </si>
  <si>
    <r>
      <t>特教教師助理員
鐘點費(</t>
    </r>
    <r>
      <rPr>
        <b/>
        <sz val="13"/>
        <color indexed="10"/>
        <rFont val="標楷體"/>
        <family val="4"/>
        <charset val="136"/>
      </rPr>
      <t>每日每師
最高8小時</t>
    </r>
    <r>
      <rPr>
        <sz val="13"/>
        <color indexed="8"/>
        <rFont val="標楷體"/>
        <family val="4"/>
        <charset val="136"/>
      </rPr>
      <t>)</t>
    </r>
    <phoneticPr fontId="1" type="noConversion"/>
  </si>
  <si>
    <r>
      <t>1.延長照顧服務人員鐘點費皆為每人</t>
    </r>
    <r>
      <rPr>
        <b/>
        <sz val="14"/>
        <rFont val="標楷體"/>
        <family val="4"/>
        <charset val="136"/>
      </rPr>
      <t>每小時400元</t>
    </r>
    <r>
      <rPr>
        <sz val="14"/>
        <rFont val="標楷體"/>
        <family val="4"/>
        <charset val="136"/>
      </rPr>
      <t>。
2.教保服務人員於</t>
    </r>
    <r>
      <rPr>
        <b/>
        <sz val="14"/>
        <rFont val="標楷體"/>
        <family val="4"/>
        <charset val="136"/>
      </rPr>
      <t>上班時間以外</t>
    </r>
    <r>
      <rPr>
        <sz val="14"/>
        <rFont val="標楷體"/>
        <family val="4"/>
        <charset val="136"/>
      </rPr>
      <t>提供服務者，</t>
    </r>
    <r>
      <rPr>
        <b/>
        <sz val="14"/>
        <rFont val="標楷體"/>
        <family val="4"/>
        <charset val="136"/>
      </rPr>
      <t>始得領取</t>
    </r>
    <r>
      <rPr>
        <sz val="14"/>
        <rFont val="標楷體"/>
        <family val="4"/>
        <charset val="136"/>
      </rPr>
      <t>延長照顧相關費用。
3.依據國教署補助公共化教保服務機構辦理延長照顧服務實施計畫第6點第2項規定略以，</t>
    </r>
    <r>
      <rPr>
        <b/>
        <sz val="14"/>
        <rFont val="標楷體"/>
        <family val="4"/>
        <charset val="136"/>
      </rPr>
      <t>未有支應教保服務人員鐘點費之必要者，不得編列鐘點費。</t>
    </r>
    <r>
      <rPr>
        <sz val="14"/>
        <rFont val="標楷體"/>
        <family val="4"/>
        <charset val="136"/>
      </rPr>
      <t xml:space="preserve">
</t>
    </r>
    <phoneticPr fontId="1" type="noConversion"/>
  </si>
  <si>
    <r>
      <t>1.鐘點費依勞動基準法基本工資之相關規定辦理，並由國教署依實際服務時數予以補助。
2.與</t>
    </r>
    <r>
      <rPr>
        <b/>
        <sz val="14"/>
        <rFont val="標楷體"/>
        <family val="4"/>
        <charset val="136"/>
      </rPr>
      <t>全國幼生管理系統特教教師助理員經費印領清冊</t>
    </r>
    <r>
      <rPr>
        <sz val="14"/>
        <rFont val="標楷體"/>
        <family val="4"/>
        <charset val="136"/>
      </rPr>
      <t xml:space="preserve">數額一致。
</t>
    </r>
    <r>
      <rPr>
        <u/>
        <sz val="14"/>
        <rFont val="標楷體"/>
        <family val="4"/>
        <charset val="136"/>
      </rPr>
      <t>3.支出特教助理員費用=收入特教助理員費用</t>
    </r>
    <phoneticPr fontId="1" type="noConversion"/>
  </si>
  <si>
    <t>下午至17時收入</t>
    <phoneticPr fontId="36" type="noConversion"/>
  </si>
  <si>
    <t>下午時段
(12至16時)</t>
    <phoneticPr fontId="5" type="noConversion"/>
  </si>
  <si>
    <t>下午時段
(12至16時)</t>
    <phoneticPr fontId="1" type="noConversion"/>
  </si>
  <si>
    <t>上午時段(8至12時)</t>
    <phoneticPr fontId="1" type="noConversion"/>
  </si>
  <si>
    <t>每日下午
開辦時數</t>
    <phoneticPr fontId="1" type="noConversion"/>
  </si>
  <si>
    <t>下午至17時支出</t>
    <phoneticPr fontId="36" type="noConversion"/>
  </si>
  <si>
    <t>幼兒延照所需總時數</t>
    <phoneticPr fontId="36" type="noConversion"/>
  </si>
  <si>
    <t>每日下午
帶班時數</t>
    <phoneticPr fontId="1" type="noConversion"/>
  </si>
  <si>
    <t>【B】(400×</t>
    <phoneticPr fontId="5" type="noConversion"/>
  </si>
  <si>
    <r>
      <t>註：1.請填淺橘色欄位
       2.上午時段固定4小時(參加幼兒數大於或等於下午時段)，下午時段12至16時(4小時)及16至17時(1小時)請</t>
    </r>
    <r>
      <rPr>
        <b/>
        <sz val="13"/>
        <color indexed="36"/>
        <rFont val="新細明體"/>
        <family val="1"/>
        <charset val="136"/>
      </rPr>
      <t>分別填列</t>
    </r>
    <r>
      <rPr>
        <b/>
        <sz val="13"/>
        <color indexed="10"/>
        <rFont val="新細明體"/>
        <family val="1"/>
        <charset val="136"/>
      </rPr>
      <t>(但參加</t>
    </r>
    <r>
      <rPr>
        <b/>
        <sz val="13"/>
        <color indexed="36"/>
        <rFont val="新細明體"/>
        <family val="1"/>
        <charset val="136"/>
      </rPr>
      <t>幼兒數皆須相同</t>
    </r>
    <r>
      <rPr>
        <b/>
        <sz val="13"/>
        <color indexed="10"/>
        <rFont val="新細明體"/>
        <family val="1"/>
        <charset val="136"/>
      </rPr>
      <t>)。
       3.計算結果若</t>
    </r>
    <r>
      <rPr>
        <b/>
        <sz val="13"/>
        <color indexed="36"/>
        <rFont val="新細明體"/>
        <family val="1"/>
        <charset val="136"/>
      </rPr>
      <t>所有【A】加總&gt;【B】加總</t>
    </r>
    <r>
      <rPr>
        <b/>
        <sz val="13"/>
        <color indexed="10"/>
        <rFont val="新細明體"/>
        <family val="1"/>
        <charset val="136"/>
      </rPr>
      <t>可酌降每小時收費單價，否則應於該期服務結束後辦理退費。</t>
    </r>
    <phoneticPr fontId="1" type="noConversion"/>
  </si>
  <si>
    <t>□幼兒轉介(於112年2月10日前送至轉介園彙整)</t>
    <phoneticPr fontId="1" type="noConversion"/>
  </si>
  <si>
    <r>
      <t>時間：全日班 8時至 17 時</t>
    </r>
    <r>
      <rPr>
        <sz val="12"/>
        <color rgb="FFFF0000"/>
        <rFont val="微軟正黑體"/>
        <family val="2"/>
        <charset val="136"/>
      </rPr>
      <t>(或8時至18時)</t>
    </r>
    <r>
      <rPr>
        <sz val="12"/>
        <color theme="1"/>
        <rFont val="微軟正黑體"/>
        <family val="2"/>
        <charset val="136"/>
      </rPr>
      <t>，
每日9小時</t>
    </r>
    <r>
      <rPr>
        <sz val="12"/>
        <color rgb="FFFF0000"/>
        <rFont val="微軟正黑體"/>
        <family val="2"/>
        <charset val="136"/>
      </rPr>
      <t>(或10小時)</t>
    </r>
    <phoneticPr fontId="1" type="noConversion"/>
  </si>
  <si>
    <r>
      <t>□皆不參加。
□參加延長照顧服務：
     一、□112年度寒假期間：□參加8時至12時       □參加8時至17時</t>
    </r>
    <r>
      <rPr>
        <sz val="14"/>
        <color rgb="FFFF0000"/>
        <rFont val="微軟正黑體"/>
        <family val="2"/>
        <charset val="136"/>
      </rPr>
      <t>(或8時至18時)</t>
    </r>
    <r>
      <rPr>
        <sz val="14"/>
        <color indexed="8"/>
        <rFont val="微軟正黑體"/>
        <family val="2"/>
        <charset val="136"/>
      </rPr>
      <t xml:space="preserve">。
             ★倘本校(園)因人數不足或工程施作無法開辦  □願意轉介至他校(園)        
                                                                                                 □不願意轉介至他校(園)。
     二、□111學年度第2學期：□參加16時至18時      □參加16時至19時。
     ※ □符合低收入戶或中低收入戶補助資格者，同意由幼兒園使用全國幼兒園幼生管理系統協助
             查調資格以利造冊請領補助，下列選項請擇一勾選：
              □具低收入戶資格            □具中低收入戶資格            
              □不確定低收或中低收入戶資格需由系統查調 </t>
    </r>
    <phoneticPr fontId="45" type="noConversion"/>
  </si>
  <si>
    <r>
      <t xml:space="preserve">16時
至 
17時      </t>
    </r>
    <r>
      <rPr>
        <sz val="14"/>
        <color rgb="FFFF0000"/>
        <rFont val="新細明體"/>
        <family val="1"/>
        <charset val="136"/>
        <scheme val="minor"/>
      </rPr>
      <t>(或18時)</t>
    </r>
    <phoneticPr fontId="1" type="noConversion"/>
  </si>
  <si>
    <r>
      <t xml:space="preserve">16-17時開辦時數  </t>
    </r>
    <r>
      <rPr>
        <sz val="11"/>
        <color rgb="FFFF0000"/>
        <rFont val="新細明體"/>
        <family val="1"/>
        <charset val="136"/>
        <scheme val="minor"/>
      </rPr>
      <t>(若16-18時則自行改為2小時)</t>
    </r>
    <phoneticPr fontId="1" type="noConversion"/>
  </si>
  <si>
    <r>
      <t xml:space="preserve">16-17時帶班時數  </t>
    </r>
    <r>
      <rPr>
        <sz val="12"/>
        <color rgb="FFFF0000"/>
        <rFont val="新細明體"/>
        <family val="1"/>
        <charset val="136"/>
        <scheme val="minor"/>
      </rPr>
      <t>(若16-18時則填2小時)</t>
    </r>
    <phoneticPr fontId="1" type="noConversion"/>
  </si>
  <si>
    <r>
      <t>一、112年度寒假期間：</t>
    </r>
    <r>
      <rPr>
        <b/>
        <sz val="12"/>
        <color indexed="10"/>
        <rFont val="標楷體"/>
        <family val="4"/>
        <charset val="136"/>
      </rPr>
      <t>寒假辦理至少1週(7天不含假日)，全日班開辦時間鼓勵依家長需求延長至下午6時</t>
    </r>
    <r>
      <rPr>
        <sz val="12"/>
        <color indexed="10"/>
        <rFont val="標楷體"/>
        <family val="4"/>
        <charset val="136"/>
      </rPr>
      <t xml:space="preserve">。
    自112年1月   日（星期   ）至112年   月   日（星期   ）止，
    共    天，授課節數共計    節；週一至週五上午    時    分至下午    時    分。
二、111學年度第2學期(下午4時至下午6時)：
    自112年2月   日（星期   ）至112年   月   日（星期   ）止，
    共    天，授課節數共計    節；週一至週五下午4時00分至下午6時00分。
三、111學年度第2學期(延長服務至晚間7時)：
    自112年2月   日（星期   ）至112年   月   日（星期   ）止，
    共    天，授課節數共計    節；週一至週五下午6 時00分至下午7時00 分。
</t>
    </r>
    <phoneticPr fontId="45" type="noConversion"/>
  </si>
  <si>
    <r>
      <t>(</t>
    </r>
    <r>
      <rPr>
        <b/>
        <sz val="12"/>
        <color indexed="10"/>
        <rFont val="新細明體"/>
        <family val="1"/>
        <charset val="136"/>
      </rPr>
      <t>2歲專班</t>
    </r>
    <r>
      <rPr>
        <sz val="12"/>
        <color theme="1"/>
        <rFont val="新細明體"/>
        <family val="1"/>
        <charset val="136"/>
        <scheme val="minor"/>
      </rPr>
      <t>每小時收費請自行改為</t>
    </r>
    <r>
      <rPr>
        <b/>
        <sz val="12"/>
        <color indexed="10"/>
        <rFont val="新細明體"/>
        <family val="1"/>
        <charset val="136"/>
      </rPr>
      <t>60元</t>
    </r>
    <r>
      <rPr>
        <sz val="12"/>
        <color theme="1"/>
        <rFont val="新細明體"/>
        <family val="1"/>
        <charset val="136"/>
        <scheme val="minor"/>
      </rPr>
      <t xml:space="preserve">)     </t>
    </r>
    <phoneticPr fontId="5" type="noConversion"/>
  </si>
  <si>
    <r>
      <t>16至17時</t>
    </r>
    <r>
      <rPr>
        <sz val="12"/>
        <color rgb="FFFF0000"/>
        <rFont val="微軟正黑體"/>
        <family val="2"/>
        <charset val="136"/>
      </rPr>
      <t>(或18時)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</si>
</sst>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76" formatCode="_-* #,##0_-;\-* #,##0_-;_-* &quot;-&quot;??_-;_-@_-"/>
    <numFmt numFmtId="177" formatCode="#,##0_ ;[Red]\-#,##0\ "/>
    <numFmt numFmtId="178" formatCode="#,##0_ "/>
    <numFmt numFmtId="179" formatCode="#,##0.0_ "/>
    <numFmt numFmtId="180" formatCode="0_);[Red]\(0\)"/>
  </numFmts>
  <fonts count="97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2"/>
      <name val="標楷體"/>
      <family val="4"/>
      <charset val="136"/>
    </font>
    <font>
      <sz val="14"/>
      <color indexed="8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2"/>
      <name val="新細明體"/>
      <family val="1"/>
      <charset val="136"/>
    </font>
    <font>
      <b/>
      <sz val="16"/>
      <color indexed="10"/>
      <name val="標楷體"/>
      <family val="4"/>
      <charset val="136"/>
    </font>
    <font>
      <b/>
      <u/>
      <sz val="16"/>
      <color indexed="10"/>
      <name val="標楷體"/>
      <family val="4"/>
      <charset val="136"/>
    </font>
    <font>
      <sz val="20"/>
      <name val="標楷體"/>
      <family val="4"/>
      <charset val="136"/>
    </font>
    <font>
      <u/>
      <sz val="16"/>
      <color indexed="10"/>
      <name val="標楷體"/>
      <family val="4"/>
      <charset val="136"/>
    </font>
    <font>
      <sz val="16"/>
      <color indexed="10"/>
      <name val="標楷體"/>
      <family val="4"/>
      <charset val="136"/>
    </font>
    <font>
      <sz val="15"/>
      <name val="標楷體"/>
      <family val="4"/>
      <charset val="136"/>
    </font>
    <font>
      <sz val="14"/>
      <name val="標楷體"/>
      <family val="4"/>
      <charset val="136"/>
    </font>
    <font>
      <sz val="22"/>
      <color indexed="8"/>
      <name val="標楷體"/>
      <family val="4"/>
      <charset val="136"/>
    </font>
    <font>
      <u/>
      <sz val="14"/>
      <color indexed="10"/>
      <name val="標楷體"/>
      <family val="4"/>
      <charset val="136"/>
    </font>
    <font>
      <u/>
      <sz val="22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2"/>
      <color indexed="8"/>
      <name val="微軟正黑體"/>
      <family val="2"/>
      <charset val="136"/>
    </font>
    <font>
      <u/>
      <sz val="12"/>
      <color indexed="10"/>
      <name val="標楷體"/>
      <family val="4"/>
      <charset val="136"/>
    </font>
    <font>
      <sz val="12"/>
      <color indexed="10"/>
      <name val="微軟正黑體"/>
      <family val="2"/>
      <charset val="136"/>
    </font>
    <font>
      <u/>
      <sz val="12"/>
      <color indexed="10"/>
      <name val="微軟正黑體"/>
      <family val="2"/>
      <charset val="136"/>
    </font>
    <font>
      <sz val="12"/>
      <name val="微軟正黑體"/>
      <family val="2"/>
      <charset val="136"/>
    </font>
    <font>
      <b/>
      <u/>
      <sz val="16"/>
      <color indexed="10"/>
      <name val="微軟正黑體"/>
      <family val="2"/>
      <charset val="136"/>
    </font>
    <font>
      <b/>
      <sz val="16"/>
      <color indexed="10"/>
      <name val="微軟正黑體"/>
      <family val="2"/>
      <charset val="136"/>
    </font>
    <font>
      <sz val="14"/>
      <name val="微軟正黑體"/>
      <family val="2"/>
      <charset val="136"/>
    </font>
    <font>
      <b/>
      <sz val="10"/>
      <color indexed="8"/>
      <name val="微軟正黑體"/>
      <family val="2"/>
      <charset val="136"/>
    </font>
    <font>
      <u/>
      <sz val="14"/>
      <color indexed="10"/>
      <name val="微軟正黑體"/>
      <family val="2"/>
      <charset val="136"/>
    </font>
    <font>
      <sz val="14"/>
      <color indexed="10"/>
      <name val="微軟正黑體"/>
      <family val="2"/>
      <charset val="136"/>
    </font>
    <font>
      <u/>
      <sz val="14"/>
      <color indexed="8"/>
      <name val="微軟正黑體"/>
      <family val="2"/>
      <charset val="136"/>
    </font>
    <font>
      <sz val="14"/>
      <color indexed="8"/>
      <name val="微軟正黑體"/>
      <family val="2"/>
      <charset val="136"/>
    </font>
    <font>
      <u/>
      <sz val="14"/>
      <color indexed="9"/>
      <name val="微軟正黑體"/>
      <family val="2"/>
      <charset val="136"/>
    </font>
    <font>
      <b/>
      <sz val="14"/>
      <color indexed="8"/>
      <name val="標楷體"/>
      <family val="4"/>
      <charset val="136"/>
    </font>
    <font>
      <b/>
      <sz val="14"/>
      <name val="標楷體"/>
      <family val="4"/>
      <charset val="136"/>
    </font>
    <font>
      <u/>
      <sz val="14"/>
      <name val="標楷體"/>
      <family val="4"/>
      <charset val="136"/>
    </font>
    <font>
      <sz val="9"/>
      <name val="新細明體"/>
      <family val="1"/>
      <charset val="136"/>
    </font>
    <font>
      <b/>
      <sz val="14"/>
      <color indexed="12"/>
      <name val="標楷體"/>
      <family val="4"/>
      <charset val="136"/>
    </font>
    <font>
      <sz val="12"/>
      <color indexed="12"/>
      <name val="微軟正黑體"/>
      <family val="2"/>
      <charset val="136"/>
    </font>
    <font>
      <sz val="12"/>
      <color indexed="12"/>
      <name val="標楷體"/>
      <family val="4"/>
      <charset val="136"/>
    </font>
    <font>
      <b/>
      <sz val="14"/>
      <name val="微軟正黑體"/>
      <family val="2"/>
      <charset val="136"/>
    </font>
    <font>
      <sz val="12"/>
      <color indexed="10"/>
      <name val="標楷體"/>
      <family val="4"/>
      <charset val="136"/>
    </font>
    <font>
      <b/>
      <sz val="12"/>
      <color indexed="8"/>
      <name val="標楷體"/>
      <family val="4"/>
      <charset val="136"/>
    </font>
    <font>
      <b/>
      <sz val="11"/>
      <color indexed="8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9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b/>
      <sz val="12"/>
      <name val="新細明體"/>
      <family val="1"/>
      <charset val="136"/>
    </font>
    <font>
      <sz val="11"/>
      <color indexed="81"/>
      <name val="細明體"/>
      <family val="3"/>
      <charset val="136"/>
    </font>
    <font>
      <b/>
      <sz val="12"/>
      <color indexed="10"/>
      <name val="標楷體"/>
      <family val="4"/>
      <charset val="136"/>
    </font>
    <font>
      <b/>
      <sz val="12"/>
      <name val="標楷體"/>
      <family val="4"/>
      <charset val="136"/>
    </font>
    <font>
      <sz val="13"/>
      <color indexed="8"/>
      <name val="標楷體"/>
      <family val="4"/>
      <charset val="136"/>
    </font>
    <font>
      <b/>
      <sz val="13"/>
      <color indexed="10"/>
      <name val="標楷體"/>
      <family val="4"/>
      <charset val="136"/>
    </font>
    <font>
      <b/>
      <sz val="13"/>
      <color indexed="10"/>
      <name val="新細明體"/>
      <family val="1"/>
      <charset val="136"/>
    </font>
    <font>
      <b/>
      <sz val="13"/>
      <color indexed="36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2"/>
      <color theme="1"/>
      <name val="微軟正黑體"/>
      <family val="2"/>
      <charset val="136"/>
    </font>
    <font>
      <sz val="14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2"/>
      <color theme="1"/>
      <name val="Calibri"/>
      <family val="2"/>
    </font>
    <font>
      <b/>
      <sz val="12"/>
      <color theme="1"/>
      <name val="標楷體"/>
      <family val="4"/>
      <charset val="136"/>
    </font>
    <font>
      <sz val="12"/>
      <color rgb="FFFF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b/>
      <sz val="16"/>
      <color theme="1"/>
      <name val="微軟正黑體"/>
      <family val="2"/>
      <charset val="136"/>
    </font>
    <font>
      <b/>
      <sz val="12"/>
      <color theme="1"/>
      <name val="微軟正黑體"/>
      <family val="2"/>
      <charset val="136"/>
    </font>
    <font>
      <b/>
      <sz val="16"/>
      <color theme="1"/>
      <name val="新細明體"/>
      <family val="1"/>
      <charset val="136"/>
      <scheme val="minor"/>
    </font>
    <font>
      <sz val="11"/>
      <color theme="1"/>
      <name val="新細明體"/>
      <family val="1"/>
      <charset val="136"/>
      <scheme val="minor"/>
    </font>
    <font>
      <sz val="12"/>
      <color rgb="FF0000FF"/>
      <name val="新細明體"/>
      <family val="1"/>
      <charset val="136"/>
      <scheme val="minor"/>
    </font>
    <font>
      <sz val="12"/>
      <color rgb="FFFF0000"/>
      <name val="標楷體"/>
      <family val="4"/>
      <charset val="136"/>
    </font>
    <font>
      <b/>
      <sz val="16"/>
      <color theme="1"/>
      <name val="標楷體"/>
      <family val="4"/>
      <charset val="136"/>
    </font>
    <font>
      <sz val="15"/>
      <color theme="1"/>
      <name val="標楷體"/>
      <family val="4"/>
      <charset val="136"/>
    </font>
    <font>
      <sz val="14"/>
      <color theme="1"/>
      <name val="微軟正黑體"/>
      <family val="2"/>
      <charset val="136"/>
    </font>
    <font>
      <b/>
      <sz val="12"/>
      <color rgb="FF002060"/>
      <name val="新細明體"/>
      <family val="1"/>
      <charset val="136"/>
      <scheme val="minor"/>
    </font>
    <font>
      <b/>
      <sz val="11"/>
      <name val="新細明體"/>
      <family val="1"/>
      <charset val="136"/>
      <scheme val="minor"/>
    </font>
    <font>
      <b/>
      <sz val="11"/>
      <color theme="1"/>
      <name val="新細明體"/>
      <family val="1"/>
      <charset val="136"/>
      <scheme val="minor"/>
    </font>
    <font>
      <sz val="11"/>
      <color theme="1"/>
      <name val="標楷體"/>
      <family val="4"/>
      <charset val="136"/>
    </font>
    <font>
      <b/>
      <sz val="14"/>
      <color theme="1"/>
      <name val="標楷體"/>
      <family val="4"/>
      <charset val="136"/>
    </font>
    <font>
      <sz val="14"/>
      <color rgb="FFFF0000"/>
      <name val="標楷體"/>
      <family val="4"/>
      <charset val="136"/>
    </font>
    <font>
      <b/>
      <sz val="13"/>
      <color rgb="FFFF0000"/>
      <name val="標楷體"/>
      <family val="4"/>
      <charset val="136"/>
    </font>
    <font>
      <sz val="15"/>
      <color rgb="FFFF0000"/>
      <name val="標楷體"/>
      <family val="4"/>
      <charset val="136"/>
    </font>
    <font>
      <sz val="22"/>
      <color theme="1"/>
      <name val="標楷體"/>
      <family val="4"/>
      <charset val="136"/>
    </font>
    <font>
      <b/>
      <sz val="16"/>
      <color rgb="FFFF0000"/>
      <name val="標楷體"/>
      <family val="4"/>
      <charset val="136"/>
    </font>
    <font>
      <sz val="14"/>
      <color rgb="FFFF0000"/>
      <name val="微軟正黑體"/>
      <family val="2"/>
      <charset val="136"/>
    </font>
    <font>
      <b/>
      <sz val="13"/>
      <color rgb="FFFF0000"/>
      <name val="新細明體"/>
      <family val="1"/>
      <charset val="136"/>
      <scheme val="minor"/>
    </font>
    <font>
      <sz val="14"/>
      <color theme="1"/>
      <name val="新細明體"/>
      <family val="1"/>
      <charset val="136"/>
      <scheme val="minor"/>
    </font>
    <font>
      <sz val="12"/>
      <color rgb="FF002060"/>
      <name val="新細明體"/>
      <family val="1"/>
      <charset val="136"/>
      <scheme val="minor"/>
    </font>
    <font>
      <b/>
      <sz val="13"/>
      <color rgb="FFFF00FF"/>
      <name val="新細明體"/>
      <family val="1"/>
      <charset val="136"/>
      <scheme val="minor"/>
    </font>
    <font>
      <sz val="13"/>
      <color theme="1"/>
      <name val="標楷體"/>
      <family val="4"/>
      <charset val="136"/>
    </font>
    <font>
      <sz val="12"/>
      <color rgb="FFFF0000"/>
      <name val="新細明體"/>
      <family val="1"/>
      <charset val="136"/>
    </font>
    <font>
      <b/>
      <sz val="16"/>
      <color rgb="FF0000FF"/>
      <name val="標楷體"/>
      <family val="4"/>
      <charset val="136"/>
    </font>
    <font>
      <sz val="16"/>
      <color theme="1"/>
      <name val="新細明體"/>
      <family val="1"/>
      <charset val="136"/>
    </font>
    <font>
      <b/>
      <sz val="12"/>
      <color rgb="FFFF0000"/>
      <name val="微軟正黑體"/>
      <family val="2"/>
      <charset val="136"/>
    </font>
    <font>
      <sz val="14"/>
      <color rgb="FFFF0000"/>
      <name val="新細明體"/>
      <family val="1"/>
      <charset val="136"/>
      <scheme val="minor"/>
    </font>
    <font>
      <sz val="11"/>
      <color rgb="FFFF0000"/>
      <name val="新細明體"/>
      <family val="1"/>
      <charset val="136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gray125">
        <bgColor theme="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theme="2" tint="-9.9887081514938816E-2"/>
      </patternFill>
    </fill>
    <fill>
      <patternFill patternType="solid">
        <fgColor theme="2" tint="-9.9948118533890809E-2"/>
        <bgColor theme="2" tint="-9.9887081514938816E-2"/>
      </patternFill>
    </fill>
    <fill>
      <patternFill patternType="solid">
        <fgColor theme="9" tint="0.79998168889431442"/>
        <bgColor theme="2" tint="-9.9887081514938816E-2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7" fillId="0" borderId="0">
      <alignment vertical="center"/>
    </xf>
    <xf numFmtId="43" fontId="55" fillId="0" borderId="0" applyFont="0" applyFill="0" applyBorder="0" applyAlignment="0" applyProtection="0">
      <alignment vertical="center"/>
    </xf>
  </cellStyleXfs>
  <cellXfs count="358">
    <xf numFmtId="0" fontId="0" fillId="0" borderId="0" xfId="0">
      <alignment vertical="center"/>
    </xf>
    <xf numFmtId="0" fontId="0" fillId="0" borderId="0" xfId="0" applyFont="1" applyAlignment="1" applyProtection="1">
      <alignment horizontal="center" vertical="center"/>
    </xf>
    <xf numFmtId="0" fontId="0" fillId="0" borderId="0" xfId="0" applyFont="1" applyProtection="1">
      <alignment vertical="center"/>
    </xf>
    <xf numFmtId="0" fontId="58" fillId="0" borderId="0" xfId="0" applyFont="1" applyProtection="1">
      <alignment vertical="center"/>
    </xf>
    <xf numFmtId="0" fontId="58" fillId="0" borderId="0" xfId="0" applyFont="1" applyFill="1" applyProtection="1">
      <alignment vertical="center"/>
    </xf>
    <xf numFmtId="0" fontId="59" fillId="0" borderId="0" xfId="0" applyFont="1" applyProtection="1">
      <alignment vertical="center"/>
    </xf>
    <xf numFmtId="0" fontId="60" fillId="0" borderId="0" xfId="0" applyFont="1" applyProtection="1">
      <alignment vertical="center"/>
    </xf>
    <xf numFmtId="0" fontId="61" fillId="0" borderId="0" xfId="0" applyFont="1" applyFill="1" applyBorder="1" applyAlignment="1" applyProtection="1">
      <alignment horizontal="left" vertical="top"/>
    </xf>
    <xf numFmtId="0" fontId="60" fillId="0" borderId="0" xfId="0" applyFont="1" applyAlignment="1" applyProtection="1">
      <alignment vertical="center"/>
    </xf>
    <xf numFmtId="0" fontId="58" fillId="0" borderId="0" xfId="0" applyFont="1" applyAlignment="1" applyProtection="1">
      <alignment vertical="center" wrapText="1"/>
    </xf>
    <xf numFmtId="0" fontId="0" fillId="0" borderId="0" xfId="0" applyAlignment="1">
      <alignment horizontal="center" vertical="center"/>
    </xf>
    <xf numFmtId="0" fontId="57" fillId="0" borderId="0" xfId="0" applyFont="1">
      <alignment vertical="center"/>
    </xf>
    <xf numFmtId="0" fontId="0" fillId="0" borderId="0" xfId="0" applyFill="1">
      <alignment vertical="center"/>
    </xf>
    <xf numFmtId="0" fontId="60" fillId="0" borderId="1" xfId="0" applyFont="1" applyBorder="1" applyAlignment="1">
      <alignment horizontal="center" vertical="center" wrapText="1"/>
    </xf>
    <xf numFmtId="0" fontId="60" fillId="0" borderId="2" xfId="0" applyFont="1" applyBorder="1" applyAlignment="1">
      <alignment horizontal="center" vertical="center" wrapText="1"/>
    </xf>
    <xf numFmtId="0" fontId="62" fillId="0" borderId="0" xfId="0" applyFont="1" applyAlignment="1">
      <alignment vertical="center" wrapText="1"/>
    </xf>
    <xf numFmtId="0" fontId="60" fillId="0" borderId="1" xfId="0" applyFont="1" applyBorder="1" applyAlignment="1">
      <alignment vertical="center" wrapText="1"/>
    </xf>
    <xf numFmtId="0" fontId="58" fillId="0" borderId="1" xfId="0" applyFont="1" applyBorder="1" applyAlignment="1">
      <alignment horizontal="justify" vertical="center" wrapText="1"/>
    </xf>
    <xf numFmtId="0" fontId="60" fillId="0" borderId="2" xfId="0" applyFont="1" applyBorder="1" applyAlignment="1">
      <alignment vertical="center" wrapText="1"/>
    </xf>
    <xf numFmtId="0" fontId="60" fillId="0" borderId="2" xfId="0" applyFont="1" applyBorder="1" applyAlignment="1">
      <alignment horizontal="justify" vertical="center" wrapText="1"/>
    </xf>
    <xf numFmtId="0" fontId="63" fillId="2" borderId="1" xfId="0" applyFont="1" applyFill="1" applyBorder="1" applyAlignment="1">
      <alignment horizontal="center" vertical="center" wrapText="1"/>
    </xf>
    <xf numFmtId="0" fontId="58" fillId="0" borderId="0" xfId="0" applyFont="1" applyAlignment="1" applyProtection="1">
      <alignment horizontal="center" vertical="center"/>
    </xf>
    <xf numFmtId="0" fontId="60" fillId="0" borderId="0" xfId="0" applyFont="1" applyAlignment="1" applyProtection="1">
      <alignment horizontal="center" vertical="center"/>
    </xf>
    <xf numFmtId="0" fontId="58" fillId="0" borderId="0" xfId="0" applyFont="1" applyAlignment="1" applyProtection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64" fillId="0" borderId="1" xfId="0" applyFont="1" applyBorder="1" applyAlignment="1">
      <alignment horizontal="left" vertical="center" wrapText="1"/>
    </xf>
    <xf numFmtId="0" fontId="64" fillId="0" borderId="1" xfId="0" applyFont="1" applyBorder="1" applyAlignment="1">
      <alignment horizontal="left" vertical="top" wrapText="1"/>
    </xf>
    <xf numFmtId="0" fontId="65" fillId="0" borderId="0" xfId="0" applyFont="1" applyAlignment="1" applyProtection="1">
      <alignment vertical="center"/>
      <protection locked="0"/>
    </xf>
    <xf numFmtId="0" fontId="66" fillId="0" borderId="0" xfId="0" applyFont="1" applyAlignment="1" applyProtection="1">
      <alignment vertical="center"/>
    </xf>
    <xf numFmtId="0" fontId="59" fillId="0" borderId="0" xfId="0" applyFont="1" applyAlignment="1">
      <alignment horizontal="center" vertical="center"/>
    </xf>
    <xf numFmtId="0" fontId="59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67" fillId="0" borderId="0" xfId="0" applyFont="1" applyAlignment="1">
      <alignment horizontal="left" vertical="center"/>
    </xf>
    <xf numFmtId="0" fontId="68" fillId="0" borderId="0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center" vertical="center"/>
    </xf>
    <xf numFmtId="0" fontId="0" fillId="3" borderId="0" xfId="0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/>
    </xf>
    <xf numFmtId="0" fontId="70" fillId="4" borderId="5" xfId="0" applyFont="1" applyFill="1" applyBorder="1" applyAlignment="1" applyProtection="1">
      <alignment horizontal="center" vertical="center" wrapText="1"/>
    </xf>
    <xf numFmtId="43" fontId="55" fillId="0" borderId="0" xfId="2" applyFont="1" applyAlignment="1" applyProtection="1">
      <alignment horizontal="center" vertical="center"/>
    </xf>
    <xf numFmtId="176" fontId="55" fillId="0" borderId="0" xfId="2" applyNumberFormat="1" applyFont="1" applyAlignment="1" applyProtection="1">
      <alignment horizontal="center" vertical="center"/>
    </xf>
    <xf numFmtId="0" fontId="70" fillId="4" borderId="1" xfId="0" applyFont="1" applyFill="1" applyBorder="1" applyAlignment="1" applyProtection="1">
      <alignment horizontal="center" vertical="center"/>
    </xf>
    <xf numFmtId="176" fontId="0" fillId="3" borderId="6" xfId="0" applyNumberFormat="1" applyFont="1" applyFill="1" applyBorder="1" applyAlignment="1" applyProtection="1">
      <alignment vertical="center"/>
    </xf>
    <xf numFmtId="43" fontId="55" fillId="0" borderId="0" xfId="2" applyFont="1" applyProtection="1">
      <alignment vertical="center"/>
    </xf>
    <xf numFmtId="176" fontId="55" fillId="0" borderId="0" xfId="2" applyNumberFormat="1" applyFont="1" applyProtection="1">
      <alignment vertical="center"/>
    </xf>
    <xf numFmtId="176" fontId="55" fillId="0" borderId="3" xfId="2" applyNumberFormat="1" applyFont="1" applyBorder="1" applyAlignment="1" applyProtection="1">
      <alignment horizontal="center" vertical="center" wrapText="1"/>
    </xf>
    <xf numFmtId="0" fontId="60" fillId="0" borderId="7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center" vertical="center" wrapText="1"/>
    </xf>
    <xf numFmtId="0" fontId="71" fillId="0" borderId="8" xfId="0" applyFont="1" applyFill="1" applyBorder="1" applyAlignment="1" applyProtection="1">
      <alignment vertical="center"/>
    </xf>
    <xf numFmtId="176" fontId="61" fillId="0" borderId="7" xfId="2" applyNumberFormat="1" applyFont="1" applyBorder="1" applyAlignment="1" applyProtection="1">
      <alignment horizontal="center" vertical="center"/>
    </xf>
    <xf numFmtId="0" fontId="59" fillId="0" borderId="3" xfId="0" applyFont="1" applyFill="1" applyBorder="1" applyAlignment="1" applyProtection="1">
      <alignment horizontal="center" vertical="center" wrapText="1"/>
    </xf>
    <xf numFmtId="176" fontId="55" fillId="0" borderId="0" xfId="2" applyNumberFormat="1" applyFont="1" applyFill="1" applyBorder="1" applyAlignment="1" applyProtection="1">
      <alignment horizontal="center" vertical="center" wrapText="1"/>
    </xf>
    <xf numFmtId="176" fontId="59" fillId="0" borderId="0" xfId="2" applyNumberFormat="1" applyFont="1" applyFill="1" applyBorder="1" applyAlignment="1" applyProtection="1">
      <alignment vertical="center" wrapText="1"/>
    </xf>
    <xf numFmtId="176" fontId="59" fillId="0" borderId="3" xfId="2" applyNumberFormat="1" applyFont="1" applyFill="1" applyBorder="1" applyAlignment="1" applyProtection="1">
      <alignment horizontal="center" vertical="center" wrapText="1"/>
    </xf>
    <xf numFmtId="176" fontId="55" fillId="0" borderId="0" xfId="2" applyNumberFormat="1" applyFont="1" applyFill="1" applyBorder="1" applyAlignment="1" applyProtection="1">
      <alignment vertical="center" wrapText="1"/>
    </xf>
    <xf numFmtId="176" fontId="59" fillId="0" borderId="9" xfId="2" applyNumberFormat="1" applyFont="1" applyFill="1" applyBorder="1" applyAlignment="1" applyProtection="1">
      <alignment horizontal="center" vertical="center" wrapText="1"/>
    </xf>
    <xf numFmtId="0" fontId="59" fillId="0" borderId="9" xfId="0" applyFont="1" applyFill="1" applyBorder="1" applyAlignment="1" applyProtection="1">
      <alignment horizontal="center" vertical="center" wrapText="1"/>
    </xf>
    <xf numFmtId="0" fontId="58" fillId="5" borderId="10" xfId="0" applyFont="1" applyFill="1" applyBorder="1" applyAlignment="1" applyProtection="1">
      <alignment horizontal="center" vertical="center"/>
    </xf>
    <xf numFmtId="176" fontId="72" fillId="6" borderId="7" xfId="2" applyNumberFormat="1" applyFont="1" applyFill="1" applyBorder="1" applyAlignment="1" applyProtection="1">
      <alignment horizontal="center" vertical="center"/>
    </xf>
    <xf numFmtId="0" fontId="58" fillId="0" borderId="10" xfId="0" applyFont="1" applyBorder="1" applyAlignment="1" applyProtection="1">
      <alignment horizontal="center" vertical="center"/>
    </xf>
    <xf numFmtId="0" fontId="60" fillId="0" borderId="11" xfId="0" applyFont="1" applyBorder="1" applyAlignment="1" applyProtection="1">
      <alignment horizontal="center" vertical="center"/>
    </xf>
    <xf numFmtId="176" fontId="73" fillId="0" borderId="11" xfId="2" applyNumberFormat="1" applyFont="1" applyBorder="1" applyAlignment="1" applyProtection="1">
      <alignment horizontal="center" vertical="center"/>
    </xf>
    <xf numFmtId="176" fontId="73" fillId="7" borderId="1" xfId="2" applyNumberFormat="1" applyFont="1" applyFill="1" applyBorder="1" applyAlignment="1" applyProtection="1">
      <alignment horizontal="center" vertical="center"/>
      <protection locked="0"/>
    </xf>
    <xf numFmtId="176" fontId="60" fillId="0" borderId="12" xfId="2" applyNumberFormat="1" applyFont="1" applyBorder="1" applyAlignment="1" applyProtection="1">
      <alignment horizontal="center" vertical="center"/>
    </xf>
    <xf numFmtId="176" fontId="60" fillId="0" borderId="1" xfId="2" applyNumberFormat="1" applyFont="1" applyBorder="1" applyAlignment="1" applyProtection="1">
      <alignment horizontal="center" vertical="center"/>
    </xf>
    <xf numFmtId="176" fontId="60" fillId="0" borderId="11" xfId="2" applyNumberFormat="1" applyFont="1" applyBorder="1" applyAlignment="1" applyProtection="1">
      <alignment horizontal="center" vertical="center"/>
    </xf>
    <xf numFmtId="176" fontId="60" fillId="0" borderId="7" xfId="2" applyNumberFormat="1" applyFont="1" applyBorder="1" applyAlignment="1" applyProtection="1">
      <alignment horizontal="center" vertical="center"/>
    </xf>
    <xf numFmtId="176" fontId="60" fillId="0" borderId="13" xfId="2" applyNumberFormat="1" applyFont="1" applyBorder="1" applyAlignment="1" applyProtection="1">
      <alignment horizontal="center" vertical="center"/>
    </xf>
    <xf numFmtId="176" fontId="73" fillId="0" borderId="7" xfId="2" applyNumberFormat="1" applyFont="1" applyBorder="1" applyAlignment="1" applyProtection="1">
      <alignment horizontal="center" vertical="center"/>
    </xf>
    <xf numFmtId="176" fontId="13" fillId="7" borderId="1" xfId="2" applyNumberFormat="1" applyFont="1" applyFill="1" applyBorder="1" applyAlignment="1" applyProtection="1">
      <alignment horizontal="center" vertical="center"/>
      <protection locked="0"/>
    </xf>
    <xf numFmtId="176" fontId="59" fillId="2" borderId="14" xfId="2" applyNumberFormat="1" applyFont="1" applyFill="1" applyBorder="1" applyAlignment="1" applyProtection="1">
      <alignment horizontal="center" vertical="center" wrapText="1"/>
    </xf>
    <xf numFmtId="176" fontId="60" fillId="0" borderId="7" xfId="2" applyNumberFormat="1" applyFont="1" applyFill="1" applyBorder="1" applyAlignment="1" applyProtection="1">
      <alignment horizontal="center" vertical="center" wrapText="1"/>
    </xf>
    <xf numFmtId="176" fontId="73" fillId="0" borderId="1" xfId="2" applyNumberFormat="1" applyFont="1" applyFill="1" applyBorder="1" applyAlignment="1" applyProtection="1">
      <alignment horizontal="center" vertical="center"/>
    </xf>
    <xf numFmtId="176" fontId="73" fillId="0" borderId="11" xfId="2" applyNumberFormat="1" applyFont="1" applyFill="1" applyBorder="1" applyAlignment="1" applyProtection="1">
      <alignment horizontal="center" vertical="center"/>
    </xf>
    <xf numFmtId="176" fontId="61" fillId="0" borderId="1" xfId="2" applyNumberFormat="1" applyFont="1" applyBorder="1" applyAlignment="1" applyProtection="1">
      <alignment vertical="center"/>
    </xf>
    <xf numFmtId="176" fontId="73" fillId="0" borderId="13" xfId="2" applyNumberFormat="1" applyFont="1" applyFill="1" applyBorder="1" applyAlignment="1" applyProtection="1">
      <alignment horizontal="center" vertical="center" wrapText="1"/>
    </xf>
    <xf numFmtId="176" fontId="61" fillId="0" borderId="11" xfId="2" applyNumberFormat="1" applyFont="1" applyBorder="1" applyAlignment="1" applyProtection="1">
      <alignment vertical="center"/>
    </xf>
    <xf numFmtId="176" fontId="13" fillId="0" borderId="1" xfId="2" applyNumberFormat="1" applyFont="1" applyFill="1" applyBorder="1" applyAlignment="1" applyProtection="1">
      <alignment vertical="center"/>
    </xf>
    <xf numFmtId="176" fontId="73" fillId="0" borderId="1" xfId="2" applyNumberFormat="1" applyFont="1" applyFill="1" applyBorder="1" applyAlignment="1" applyProtection="1">
      <alignment vertical="center"/>
    </xf>
    <xf numFmtId="176" fontId="73" fillId="0" borderId="7" xfId="2" applyNumberFormat="1" applyFont="1" applyFill="1" applyBorder="1" applyAlignment="1" applyProtection="1">
      <alignment vertical="center"/>
    </xf>
    <xf numFmtId="176" fontId="73" fillId="0" borderId="11" xfId="2" applyNumberFormat="1" applyFont="1" applyFill="1" applyBorder="1" applyAlignment="1" applyProtection="1">
      <alignment vertical="center"/>
    </xf>
    <xf numFmtId="176" fontId="73" fillId="0" borderId="7" xfId="2" applyNumberFormat="1" applyFont="1" applyFill="1" applyBorder="1" applyAlignment="1" applyProtection="1">
      <alignment horizontal="center" vertical="center"/>
    </xf>
    <xf numFmtId="0" fontId="74" fillId="0" borderId="0" xfId="0" applyFont="1" applyAlignment="1">
      <alignment horizontal="left" vertical="center"/>
    </xf>
    <xf numFmtId="176" fontId="59" fillId="0" borderId="0" xfId="2" applyNumberFormat="1" applyFont="1" applyAlignment="1" applyProtection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59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justify" vertical="center" wrapText="1"/>
    </xf>
    <xf numFmtId="0" fontId="74" fillId="0" borderId="0" xfId="0" applyFont="1" applyAlignment="1">
      <alignment horizontal="center"/>
    </xf>
    <xf numFmtId="0" fontId="0" fillId="7" borderId="15" xfId="0" applyFont="1" applyFill="1" applyBorder="1" applyAlignment="1" applyProtection="1">
      <alignment horizontal="center" vertical="center"/>
      <protection locked="0"/>
    </xf>
    <xf numFmtId="176" fontId="59" fillId="0" borderId="15" xfId="2" applyNumberFormat="1" applyFont="1" applyFill="1" applyBorder="1" applyAlignment="1" applyProtection="1">
      <alignment horizontal="center" vertical="center" wrapText="1"/>
    </xf>
    <xf numFmtId="0" fontId="59" fillId="0" borderId="1" xfId="0" applyFont="1" applyFill="1" applyBorder="1" applyAlignment="1" applyProtection="1">
      <alignment horizontal="center" vertical="center" wrapText="1"/>
    </xf>
    <xf numFmtId="176" fontId="56" fillId="8" borderId="14" xfId="2" applyNumberFormat="1" applyFont="1" applyFill="1" applyBorder="1" applyAlignment="1" applyProtection="1">
      <alignment horizontal="center" vertical="center" wrapText="1"/>
    </xf>
    <xf numFmtId="176" fontId="59" fillId="0" borderId="0" xfId="2" applyNumberFormat="1" applyFont="1" applyBorder="1" applyAlignment="1" applyProtection="1">
      <alignment horizontal="center" vertical="center" wrapText="1"/>
    </xf>
    <xf numFmtId="176" fontId="59" fillId="2" borderId="7" xfId="2" applyNumberFormat="1" applyFont="1" applyFill="1" applyBorder="1" applyAlignment="1" applyProtection="1">
      <alignment horizontal="center" vertical="center" wrapText="1"/>
    </xf>
    <xf numFmtId="176" fontId="0" fillId="3" borderId="6" xfId="0" applyNumberFormat="1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left" vertical="center"/>
    </xf>
    <xf numFmtId="0" fontId="0" fillId="3" borderId="6" xfId="0" applyFont="1" applyFill="1" applyBorder="1" applyAlignment="1" applyProtection="1">
      <alignment horizontal="center" vertical="center"/>
    </xf>
    <xf numFmtId="176" fontId="55" fillId="0" borderId="3" xfId="2" applyNumberFormat="1" applyFont="1" applyBorder="1" applyAlignment="1" applyProtection="1">
      <alignment horizontal="center" vertical="center"/>
    </xf>
    <xf numFmtId="0" fontId="0" fillId="7" borderId="1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  <protection locked="0"/>
    </xf>
    <xf numFmtId="176" fontId="73" fillId="0" borderId="12" xfId="2" applyNumberFormat="1" applyFont="1" applyBorder="1" applyAlignment="1" applyProtection="1">
      <alignment horizontal="center" vertical="center"/>
    </xf>
    <xf numFmtId="176" fontId="73" fillId="0" borderId="1" xfId="2" applyNumberFormat="1" applyFont="1" applyBorder="1" applyAlignment="1" applyProtection="1">
      <alignment horizontal="center" vertical="center"/>
    </xf>
    <xf numFmtId="176" fontId="73" fillId="0" borderId="12" xfId="2" applyNumberFormat="1" applyFont="1" applyFill="1" applyBorder="1" applyAlignment="1" applyProtection="1">
      <alignment horizontal="center" vertical="center" wrapText="1"/>
    </xf>
    <xf numFmtId="0" fontId="60" fillId="0" borderId="1" xfId="0" applyFont="1" applyBorder="1" applyAlignment="1" applyProtection="1">
      <alignment horizontal="center" vertical="center"/>
    </xf>
    <xf numFmtId="176" fontId="73" fillId="0" borderId="7" xfId="2" applyNumberFormat="1" applyFont="1" applyBorder="1" applyAlignment="1" applyProtection="1">
      <alignment horizontal="center" vertical="center" wrapText="1"/>
    </xf>
    <xf numFmtId="176" fontId="59" fillId="0" borderId="0" xfId="2" applyNumberFormat="1" applyFont="1" applyFill="1" applyBorder="1" applyAlignment="1" applyProtection="1">
      <alignment horizontal="center" vertical="center" wrapText="1"/>
    </xf>
    <xf numFmtId="176" fontId="59" fillId="0" borderId="1" xfId="2" applyNumberFormat="1" applyFont="1" applyFill="1" applyBorder="1" applyAlignment="1" applyProtection="1">
      <alignment horizontal="center" vertical="center" wrapText="1"/>
    </xf>
    <xf numFmtId="176" fontId="59" fillId="0" borderId="16" xfId="2" applyNumberFormat="1" applyFont="1" applyFill="1" applyBorder="1" applyAlignment="1" applyProtection="1">
      <alignment horizontal="center" vertical="center" wrapText="1"/>
    </xf>
    <xf numFmtId="176" fontId="60" fillId="0" borderId="7" xfId="2" applyNumberFormat="1" applyFont="1" applyBorder="1" applyAlignment="1" applyProtection="1">
      <alignment horizontal="center" vertical="center" wrapText="1"/>
    </xf>
    <xf numFmtId="176" fontId="67" fillId="2" borderId="17" xfId="2" applyNumberFormat="1" applyFont="1" applyFill="1" applyBorder="1" applyAlignment="1" applyProtection="1">
      <alignment horizontal="center" vertical="center" wrapText="1"/>
    </xf>
    <xf numFmtId="176" fontId="67" fillId="2" borderId="7" xfId="2" applyNumberFormat="1" applyFont="1" applyFill="1" applyBorder="1" applyAlignment="1" applyProtection="1">
      <alignment horizontal="center" vertical="center" wrapText="1"/>
    </xf>
    <xf numFmtId="43" fontId="55" fillId="0" borderId="0" xfId="2" applyFont="1" applyFill="1" applyProtection="1">
      <alignment vertical="center"/>
    </xf>
    <xf numFmtId="176" fontId="55" fillId="0" borderId="0" xfId="2" applyNumberFormat="1" applyFont="1" applyFill="1" applyProtection="1">
      <alignment vertical="center"/>
    </xf>
    <xf numFmtId="176" fontId="55" fillId="0" borderId="0" xfId="2" applyNumberFormat="1" applyFont="1" applyFill="1" applyAlignment="1" applyProtection="1">
      <alignment horizontal="center" vertical="center"/>
    </xf>
    <xf numFmtId="0" fontId="59" fillId="0" borderId="0" xfId="0" applyFont="1" applyFill="1" applyAlignment="1" applyProtection="1">
      <alignment vertical="center" wrapText="1"/>
    </xf>
    <xf numFmtId="0" fontId="59" fillId="0" borderId="0" xfId="0" applyFont="1" applyAlignment="1" applyProtection="1">
      <alignment horizontal="center" vertical="center" wrapText="1"/>
    </xf>
    <xf numFmtId="0" fontId="58" fillId="0" borderId="0" xfId="0" applyFont="1" applyBorder="1" applyProtection="1">
      <alignment vertical="center"/>
    </xf>
    <xf numFmtId="0" fontId="59" fillId="0" borderId="0" xfId="0" applyFont="1" applyAlignment="1" applyProtection="1">
      <alignment horizontal="center" vertical="center"/>
    </xf>
    <xf numFmtId="0" fontId="0" fillId="3" borderId="0" xfId="0" applyFont="1" applyFill="1" applyAlignment="1" applyProtection="1">
      <alignment horizontal="center" vertical="center"/>
    </xf>
    <xf numFmtId="176" fontId="0" fillId="3" borderId="0" xfId="0" applyNumberFormat="1" applyFont="1" applyFill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 wrapText="1"/>
    </xf>
    <xf numFmtId="176" fontId="75" fillId="8" borderId="18" xfId="2" applyNumberFormat="1" applyFont="1" applyFill="1" applyBorder="1" applyAlignment="1" applyProtection="1">
      <alignment horizontal="center" vertical="center"/>
    </xf>
    <xf numFmtId="176" fontId="76" fillId="8" borderId="19" xfId="2" applyNumberFormat="1" applyFont="1" applyFill="1" applyBorder="1" applyAlignment="1" applyProtection="1">
      <alignment horizontal="center" vertical="center" wrapText="1"/>
    </xf>
    <xf numFmtId="176" fontId="77" fillId="8" borderId="19" xfId="2" applyNumberFormat="1" applyFont="1" applyFill="1" applyBorder="1" applyAlignment="1" applyProtection="1">
      <alignment horizontal="center" vertical="center" wrapText="1"/>
    </xf>
    <xf numFmtId="176" fontId="60" fillId="0" borderId="1" xfId="0" applyNumberFormat="1" applyFont="1" applyBorder="1" applyAlignment="1" applyProtection="1">
      <alignment vertical="top" wrapText="1"/>
    </xf>
    <xf numFmtId="0" fontId="78" fillId="0" borderId="13" xfId="0" applyFont="1" applyBorder="1" applyAlignment="1" applyProtection="1">
      <alignment vertical="top" wrapText="1"/>
    </xf>
    <xf numFmtId="176" fontId="58" fillId="0" borderId="1" xfId="0" applyNumberFormat="1" applyFont="1" applyBorder="1" applyAlignment="1" applyProtection="1">
      <alignment vertical="top" wrapText="1"/>
    </xf>
    <xf numFmtId="0" fontId="79" fillId="2" borderId="1" xfId="0" applyFont="1" applyFill="1" applyBorder="1" applyAlignment="1">
      <alignment horizontal="center" vertical="center" wrapText="1"/>
    </xf>
    <xf numFmtId="0" fontId="60" fillId="0" borderId="0" xfId="0" applyFont="1" applyAlignment="1" applyProtection="1">
      <alignment horizontal="left" vertical="top" wrapText="1"/>
    </xf>
    <xf numFmtId="0" fontId="58" fillId="0" borderId="0" xfId="0" applyFont="1" applyAlignment="1" applyProtection="1">
      <alignment horizontal="left" vertical="center" wrapText="1"/>
    </xf>
    <xf numFmtId="0" fontId="59" fillId="2" borderId="1" xfId="0" applyFont="1" applyFill="1" applyBorder="1" applyAlignment="1">
      <alignment horizontal="center" vertical="center" wrapText="1"/>
    </xf>
    <xf numFmtId="0" fontId="74" fillId="0" borderId="0" xfId="0" applyFont="1" applyAlignment="1">
      <alignment horizontal="left"/>
    </xf>
    <xf numFmtId="0" fontId="74" fillId="0" borderId="0" xfId="0" applyFont="1" applyAlignment="1">
      <alignment horizontal="center" vertical="center"/>
    </xf>
    <xf numFmtId="176" fontId="55" fillId="8" borderId="16" xfId="2" applyNumberFormat="1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left" vertical="center"/>
    </xf>
    <xf numFmtId="0" fontId="0" fillId="3" borderId="6" xfId="0" applyFont="1" applyFill="1" applyBorder="1" applyAlignment="1" applyProtection="1">
      <alignment horizontal="center" vertical="center"/>
    </xf>
    <xf numFmtId="176" fontId="0" fillId="3" borderId="0" xfId="0" applyNumberFormat="1" applyFont="1" applyFill="1" applyBorder="1" applyAlignment="1" applyProtection="1">
      <alignment horizontal="center" vertical="center"/>
    </xf>
    <xf numFmtId="176" fontId="59" fillId="0" borderId="0" xfId="2" applyNumberFormat="1" applyFont="1" applyFill="1" applyBorder="1" applyAlignment="1" applyProtection="1">
      <alignment horizontal="center" vertical="center" wrapText="1"/>
    </xf>
    <xf numFmtId="176" fontId="59" fillId="0" borderId="16" xfId="2" applyNumberFormat="1" applyFont="1" applyFill="1" applyBorder="1" applyAlignment="1" applyProtection="1">
      <alignment horizontal="center" vertical="center" wrapText="1"/>
    </xf>
    <xf numFmtId="176" fontId="59" fillId="2" borderId="20" xfId="2" applyNumberFormat="1" applyFont="1" applyFill="1" applyBorder="1" applyAlignment="1" applyProtection="1">
      <alignment horizontal="center" vertical="center" wrapText="1"/>
    </xf>
    <xf numFmtId="0" fontId="59" fillId="0" borderId="0" xfId="0" applyFont="1" applyFill="1" applyBorder="1" applyAlignment="1" applyProtection="1">
      <alignment horizontal="left" vertical="center" wrapText="1"/>
    </xf>
    <xf numFmtId="176" fontId="0" fillId="3" borderId="4" xfId="0" applyNumberFormat="1" applyFont="1" applyFill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176" fontId="60" fillId="0" borderId="0" xfId="0" applyNumberFormat="1" applyFont="1" applyBorder="1" applyAlignment="1" applyProtection="1">
      <alignment vertical="top" wrapText="1"/>
    </xf>
    <xf numFmtId="176" fontId="59" fillId="0" borderId="0" xfId="0" applyNumberFormat="1" applyFont="1" applyFill="1" applyBorder="1" applyAlignment="1" applyProtection="1">
      <alignment horizontal="left" vertical="center" wrapText="1"/>
    </xf>
    <xf numFmtId="0" fontId="61" fillId="0" borderId="0" xfId="0" applyFont="1" applyBorder="1" applyAlignment="1" applyProtection="1">
      <alignment horizontal="left" vertical="center"/>
    </xf>
    <xf numFmtId="176" fontId="61" fillId="0" borderId="0" xfId="0" applyNumberFormat="1" applyFont="1" applyBorder="1" applyAlignment="1" applyProtection="1">
      <alignment horizontal="left" vertical="center"/>
    </xf>
    <xf numFmtId="176" fontId="77" fillId="8" borderId="14" xfId="2" applyNumberFormat="1" applyFont="1" applyFill="1" applyBorder="1" applyAlignment="1" applyProtection="1">
      <alignment horizontal="center" vertical="center" wrapText="1"/>
    </xf>
    <xf numFmtId="0" fontId="61" fillId="0" borderId="22" xfId="0" applyFont="1" applyBorder="1" applyAlignment="1" applyProtection="1">
      <alignment horizontal="left" vertical="center"/>
    </xf>
    <xf numFmtId="0" fontId="58" fillId="0" borderId="23" xfId="0" applyFont="1" applyBorder="1" applyProtection="1">
      <alignment vertical="center"/>
    </xf>
    <xf numFmtId="0" fontId="61" fillId="0" borderId="24" xfId="0" applyFont="1" applyBorder="1" applyAlignment="1" applyProtection="1">
      <alignment horizontal="left" vertical="center"/>
    </xf>
    <xf numFmtId="176" fontId="61" fillId="0" borderId="24" xfId="0" applyNumberFormat="1" applyFont="1" applyBorder="1" applyAlignment="1" applyProtection="1">
      <alignment horizontal="left" vertical="center"/>
    </xf>
    <xf numFmtId="0" fontId="58" fillId="0" borderId="24" xfId="0" applyFont="1" applyBorder="1" applyProtection="1">
      <alignment vertical="center"/>
    </xf>
    <xf numFmtId="0" fontId="58" fillId="0" borderId="25" xfId="0" applyFont="1" applyBorder="1" applyProtection="1">
      <alignment vertical="center"/>
    </xf>
    <xf numFmtId="0" fontId="80" fillId="0" borderId="0" xfId="0" applyFont="1" applyBorder="1" applyAlignment="1" applyProtection="1">
      <alignment horizontal="left" vertical="center"/>
    </xf>
    <xf numFmtId="0" fontId="58" fillId="0" borderId="26" xfId="0" applyFont="1" applyBorder="1" applyProtection="1">
      <alignment vertical="center"/>
    </xf>
    <xf numFmtId="0" fontId="61" fillId="0" borderId="27" xfId="0" applyFont="1" applyBorder="1" applyAlignment="1" applyProtection="1">
      <alignment vertical="center" wrapText="1"/>
    </xf>
    <xf numFmtId="0" fontId="72" fillId="0" borderId="28" xfId="0" applyFont="1" applyBorder="1" applyProtection="1">
      <alignment vertical="center"/>
    </xf>
    <xf numFmtId="0" fontId="61" fillId="0" borderId="29" xfId="0" applyFont="1" applyBorder="1" applyAlignment="1" applyProtection="1">
      <alignment vertical="center" wrapText="1"/>
    </xf>
    <xf numFmtId="176" fontId="73" fillId="10" borderId="1" xfId="2" applyNumberFormat="1" applyFont="1" applyFill="1" applyBorder="1" applyAlignment="1" applyProtection="1">
      <alignment horizontal="center" vertical="center" wrapText="1"/>
      <protection locked="0"/>
    </xf>
    <xf numFmtId="176" fontId="73" fillId="10" borderId="1" xfId="2" applyNumberFormat="1" applyFont="1" applyFill="1" applyBorder="1" applyAlignment="1" applyProtection="1">
      <alignment horizontal="center" vertical="center"/>
      <protection locked="0"/>
    </xf>
    <xf numFmtId="176" fontId="81" fillId="0" borderId="7" xfId="2" applyNumberFormat="1" applyFont="1" applyBorder="1" applyAlignment="1" applyProtection="1">
      <alignment horizontal="center" vertical="center" wrapText="1"/>
    </xf>
    <xf numFmtId="176" fontId="82" fillId="0" borderId="12" xfId="2" applyNumberFormat="1" applyFont="1" applyFill="1" applyBorder="1" applyAlignment="1" applyProtection="1">
      <alignment horizontal="center" vertical="center"/>
    </xf>
    <xf numFmtId="176" fontId="82" fillId="0" borderId="13" xfId="2" applyNumberFormat="1" applyFont="1" applyFill="1" applyBorder="1" applyAlignment="1" applyProtection="1">
      <alignment horizontal="center" vertical="center"/>
    </xf>
    <xf numFmtId="176" fontId="73" fillId="0" borderId="1" xfId="2" applyNumberFormat="1" applyFont="1" applyFill="1" applyBorder="1" applyAlignment="1" applyProtection="1">
      <alignment horizontal="center" vertical="center" wrapText="1"/>
    </xf>
    <xf numFmtId="177" fontId="73" fillId="0" borderId="1" xfId="2" applyNumberFormat="1" applyFont="1" applyFill="1" applyBorder="1" applyAlignment="1" applyProtection="1">
      <alignment horizontal="right" vertical="center" wrapText="1"/>
    </xf>
    <xf numFmtId="0" fontId="69" fillId="3" borderId="6" xfId="0" applyFont="1" applyFill="1" applyBorder="1" applyAlignment="1" applyProtection="1">
      <alignment horizontal="center" vertical="center"/>
    </xf>
    <xf numFmtId="0" fontId="69" fillId="0" borderId="3" xfId="0" applyFont="1" applyBorder="1" applyAlignment="1" applyProtection="1">
      <alignment horizontal="center" vertical="center" wrapText="1"/>
    </xf>
    <xf numFmtId="0" fontId="0" fillId="9" borderId="4" xfId="0" applyFont="1" applyFill="1" applyBorder="1" applyAlignment="1" applyProtection="1">
      <alignment horizontal="center" vertical="center"/>
      <protection locked="0"/>
    </xf>
    <xf numFmtId="0" fontId="0" fillId="9" borderId="6" xfId="0" applyFont="1" applyFill="1" applyBorder="1" applyAlignment="1" applyProtection="1">
      <alignment horizontal="center" vertical="center"/>
      <protection locked="0"/>
    </xf>
    <xf numFmtId="0" fontId="60" fillId="0" borderId="0" xfId="0" applyFont="1" applyBorder="1" applyAlignment="1">
      <alignment horizontal="left" vertical="center" wrapText="1"/>
    </xf>
    <xf numFmtId="0" fontId="63" fillId="0" borderId="0" xfId="0" applyFont="1" applyBorder="1" applyAlignment="1">
      <alignment horizontal="left" vertical="center"/>
    </xf>
    <xf numFmtId="0" fontId="83" fillId="0" borderId="0" xfId="0" applyFont="1" applyAlignment="1">
      <alignment horizontal="center" vertical="center" wrapText="1"/>
    </xf>
    <xf numFmtId="0" fontId="60" fillId="0" borderId="0" xfId="0" applyFont="1" applyAlignment="1">
      <alignment horizontal="left" vertical="center"/>
    </xf>
    <xf numFmtId="0" fontId="80" fillId="0" borderId="0" xfId="0" applyFont="1" applyBorder="1" applyAlignment="1">
      <alignment horizontal="left" vertical="center"/>
    </xf>
    <xf numFmtId="0" fontId="80" fillId="0" borderId="6" xfId="0" applyFont="1" applyBorder="1" applyAlignment="1">
      <alignment horizontal="left" vertical="center" wrapText="1"/>
    </xf>
    <xf numFmtId="0" fontId="80" fillId="0" borderId="6" xfId="0" applyFont="1" applyBorder="1" applyAlignment="1">
      <alignment horizontal="left" vertical="center"/>
    </xf>
    <xf numFmtId="0" fontId="72" fillId="2" borderId="1" xfId="0" applyFont="1" applyFill="1" applyBorder="1" applyAlignment="1">
      <alignment horizontal="center" vertical="center" wrapText="1"/>
    </xf>
    <xf numFmtId="0" fontId="79" fillId="2" borderId="1" xfId="0" applyFont="1" applyFill="1" applyBorder="1" applyAlignment="1">
      <alignment horizontal="center" vertical="center" wrapText="1"/>
    </xf>
    <xf numFmtId="0" fontId="58" fillId="0" borderId="0" xfId="0" applyFont="1" applyAlignment="1" applyProtection="1">
      <alignment horizontal="left" vertical="center" wrapText="1"/>
    </xf>
    <xf numFmtId="0" fontId="58" fillId="0" borderId="0" xfId="0" applyFont="1" applyAlignment="1" applyProtection="1">
      <alignment horizontal="left" vertical="top" wrapText="1"/>
    </xf>
    <xf numFmtId="0" fontId="58" fillId="0" borderId="0" xfId="0" applyFont="1" applyAlignment="1" applyProtection="1">
      <alignment horizontal="left" vertical="top"/>
    </xf>
    <xf numFmtId="0" fontId="79" fillId="0" borderId="0" xfId="0" applyFont="1" applyAlignment="1" applyProtection="1">
      <alignment horizontal="left" vertical="top"/>
    </xf>
    <xf numFmtId="0" fontId="60" fillId="0" borderId="0" xfId="0" applyFont="1" applyAlignment="1" applyProtection="1">
      <alignment horizontal="left" vertical="center" wrapText="1"/>
    </xf>
    <xf numFmtId="0" fontId="60" fillId="0" borderId="0" xfId="0" applyFont="1" applyAlignment="1" applyProtection="1">
      <alignment horizontal="left"/>
    </xf>
    <xf numFmtId="0" fontId="71" fillId="7" borderId="0" xfId="0" applyFont="1" applyFill="1" applyAlignment="1" applyProtection="1">
      <alignment horizontal="left" vertical="center" wrapText="1"/>
    </xf>
    <xf numFmtId="0" fontId="71" fillId="7" borderId="0" xfId="0" applyFont="1" applyFill="1" applyAlignment="1" applyProtection="1">
      <alignment horizontal="left" vertical="top" wrapText="1"/>
      <protection locked="0"/>
    </xf>
    <xf numFmtId="0" fontId="84" fillId="0" borderId="0" xfId="0" applyFont="1" applyAlignment="1" applyProtection="1">
      <alignment horizontal="center" vertical="center"/>
      <protection locked="0"/>
    </xf>
    <xf numFmtId="0" fontId="72" fillId="0" borderId="0" xfId="0" applyFont="1" applyAlignment="1" applyProtection="1">
      <alignment horizontal="center" vertical="center"/>
    </xf>
    <xf numFmtId="0" fontId="60" fillId="0" borderId="0" xfId="0" applyFont="1" applyAlignment="1" applyProtection="1">
      <alignment horizontal="left" vertical="top" wrapText="1"/>
    </xf>
    <xf numFmtId="0" fontId="85" fillId="0" borderId="0" xfId="0" applyFont="1" applyAlignment="1">
      <alignment horizontal="right" vertical="center"/>
    </xf>
    <xf numFmtId="0" fontId="40" fillId="0" borderId="0" xfId="0" applyFont="1" applyBorder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67" fillId="0" borderId="0" xfId="0" applyFont="1" applyAlignment="1">
      <alignment horizontal="center" vertical="center"/>
    </xf>
    <xf numFmtId="0" fontId="85" fillId="0" borderId="0" xfId="0" applyFont="1" applyAlignment="1">
      <alignment horizontal="center" vertical="center"/>
    </xf>
    <xf numFmtId="0" fontId="74" fillId="0" borderId="0" xfId="0" applyFont="1" applyAlignment="1">
      <alignment horizontal="center" vertical="center"/>
    </xf>
    <xf numFmtId="0" fontId="74" fillId="0" borderId="0" xfId="0" applyFont="1" applyAlignment="1">
      <alignment horizontal="left"/>
    </xf>
    <xf numFmtId="0" fontId="31" fillId="0" borderId="0" xfId="0" applyFont="1" applyAlignment="1">
      <alignment horizontal="left" vertical="center" wrapText="1"/>
    </xf>
    <xf numFmtId="0" fontId="59" fillId="2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59" fillId="0" borderId="1" xfId="0" applyFont="1" applyBorder="1" applyAlignment="1">
      <alignment horizontal="left" vertical="center" wrapText="1"/>
    </xf>
    <xf numFmtId="0" fontId="59" fillId="0" borderId="1" xfId="0" applyFont="1" applyBorder="1" applyAlignment="1">
      <alignment horizontal="left" vertical="center"/>
    </xf>
    <xf numFmtId="0" fontId="59" fillId="0" borderId="1" xfId="0" applyFont="1" applyBorder="1" applyAlignment="1">
      <alignment horizontal="center" vertical="center" wrapText="1"/>
    </xf>
    <xf numFmtId="0" fontId="65" fillId="0" borderId="0" xfId="0" applyFont="1" applyAlignment="1" applyProtection="1">
      <alignment horizontal="center" vertical="center"/>
      <protection locked="0"/>
    </xf>
    <xf numFmtId="0" fontId="66" fillId="0" borderId="0" xfId="0" applyFont="1" applyAlignment="1" applyProtection="1">
      <alignment horizontal="center" vertical="center"/>
    </xf>
    <xf numFmtId="0" fontId="74" fillId="0" borderId="0" xfId="0" applyFont="1" applyAlignment="1">
      <alignment horizontal="left" vertical="center" wrapText="1"/>
    </xf>
    <xf numFmtId="0" fontId="59" fillId="0" borderId="0" xfId="0" applyFont="1" applyAlignment="1">
      <alignment horizontal="left" vertical="center" wrapText="1"/>
    </xf>
    <xf numFmtId="0" fontId="74" fillId="0" borderId="0" xfId="0" applyFont="1" applyBorder="1" applyAlignment="1">
      <alignment horizontal="left" vertical="center" wrapText="1"/>
    </xf>
    <xf numFmtId="0" fontId="0" fillId="7" borderId="1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  <protection locked="0"/>
    </xf>
    <xf numFmtId="176" fontId="0" fillId="3" borderId="6" xfId="0" applyNumberFormat="1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left" vertical="center"/>
    </xf>
    <xf numFmtId="0" fontId="0" fillId="3" borderId="6" xfId="0" applyFont="1" applyFill="1" applyBorder="1" applyAlignment="1" applyProtection="1">
      <alignment horizontal="center" vertical="center"/>
    </xf>
    <xf numFmtId="0" fontId="89" fillId="4" borderId="5" xfId="0" applyFont="1" applyFill="1" applyBorder="1" applyAlignment="1" applyProtection="1">
      <alignment horizontal="left" vertical="center" wrapText="1"/>
    </xf>
    <xf numFmtId="0" fontId="89" fillId="4" borderId="1" xfId="0" applyFont="1" applyFill="1" applyBorder="1" applyAlignment="1" applyProtection="1">
      <alignment horizontal="left" vertical="center" wrapText="1"/>
    </xf>
    <xf numFmtId="0" fontId="0" fillId="3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3" borderId="0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76" fontId="0" fillId="9" borderId="0" xfId="0" applyNumberFormat="1" applyFont="1" applyFill="1" applyBorder="1" applyAlignment="1" applyProtection="1">
      <alignment horizontal="center" vertical="center"/>
      <protection locked="0"/>
    </xf>
    <xf numFmtId="0" fontId="87" fillId="11" borderId="30" xfId="0" applyFont="1" applyFill="1" applyBorder="1" applyAlignment="1" applyProtection="1">
      <alignment horizontal="center" vertical="center" wrapText="1"/>
    </xf>
    <xf numFmtId="0" fontId="87" fillId="11" borderId="32" xfId="0" applyFont="1" applyFill="1" applyBorder="1" applyAlignment="1" applyProtection="1">
      <alignment horizontal="center" vertical="center" wrapText="1"/>
    </xf>
    <xf numFmtId="0" fontId="87" fillId="11" borderId="31" xfId="0" applyFont="1" applyFill="1" applyBorder="1" applyAlignment="1" applyProtection="1">
      <alignment horizontal="center" vertical="center" wrapText="1"/>
    </xf>
    <xf numFmtId="176" fontId="55" fillId="0" borderId="33" xfId="2" applyNumberFormat="1" applyFont="1" applyBorder="1" applyAlignment="1" applyProtection="1">
      <alignment horizontal="center" vertical="center"/>
    </xf>
    <xf numFmtId="176" fontId="55" fillId="0" borderId="21" xfId="2" applyNumberFormat="1" applyFont="1" applyBorder="1" applyAlignment="1" applyProtection="1">
      <alignment horizontal="center" vertical="center"/>
    </xf>
    <xf numFmtId="176" fontId="55" fillId="0" borderId="34" xfId="2" applyNumberFormat="1" applyFont="1" applyBorder="1" applyAlignment="1" applyProtection="1">
      <alignment horizontal="center" vertical="center"/>
    </xf>
    <xf numFmtId="176" fontId="55" fillId="8" borderId="35" xfId="2" applyNumberFormat="1" applyFont="1" applyFill="1" applyBorder="1" applyAlignment="1" applyProtection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3" borderId="37" xfId="0" applyFont="1" applyFill="1" applyBorder="1" applyAlignment="1" applyProtection="1">
      <alignment horizontal="left" vertical="center" wrapText="1"/>
    </xf>
    <xf numFmtId="0" fontId="0" fillId="0" borderId="0" xfId="0" applyAlignment="1">
      <alignment horizontal="left" vertical="center" wrapText="1"/>
    </xf>
    <xf numFmtId="176" fontId="88" fillId="8" borderId="11" xfId="2" applyNumberFormat="1" applyFont="1" applyFill="1" applyBorder="1" applyAlignment="1" applyProtection="1">
      <alignment horizontal="center" vertical="center"/>
    </xf>
    <xf numFmtId="176" fontId="88" fillId="8" borderId="20" xfId="2" applyNumberFormat="1" applyFont="1" applyFill="1" applyBorder="1" applyAlignment="1" applyProtection="1">
      <alignment horizontal="center" vertical="center"/>
    </xf>
    <xf numFmtId="0" fontId="87" fillId="11" borderId="12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/>
    </xf>
    <xf numFmtId="0" fontId="0" fillId="0" borderId="16" xfId="0" applyFont="1" applyFill="1" applyBorder="1" applyAlignment="1" applyProtection="1">
      <alignment horizontal="center" vertical="center"/>
    </xf>
    <xf numFmtId="176" fontId="55" fillId="7" borderId="1" xfId="2" applyNumberFormat="1" applyFont="1" applyFill="1" applyBorder="1" applyAlignment="1" applyProtection="1">
      <alignment horizontal="center" vertical="center"/>
      <protection locked="0"/>
    </xf>
    <xf numFmtId="176" fontId="55" fillId="7" borderId="16" xfId="2" applyNumberFormat="1" applyFont="1" applyFill="1" applyBorder="1" applyAlignment="1" applyProtection="1">
      <alignment horizontal="center" vertical="center"/>
      <protection locked="0"/>
    </xf>
    <xf numFmtId="176" fontId="55" fillId="8" borderId="1" xfId="2" applyNumberFormat="1" applyFont="1" applyFill="1" applyBorder="1" applyAlignment="1" applyProtection="1">
      <alignment horizontal="center" vertical="center"/>
    </xf>
    <xf numFmtId="176" fontId="55" fillId="8" borderId="16" xfId="2" applyNumberFormat="1" applyFont="1" applyFill="1" applyBorder="1" applyAlignment="1" applyProtection="1">
      <alignment horizontal="center" vertical="center"/>
    </xf>
    <xf numFmtId="0" fontId="68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center" vertical="center"/>
    </xf>
    <xf numFmtId="0" fontId="86" fillId="0" borderId="8" xfId="0" applyFont="1" applyBorder="1" applyAlignment="1" applyProtection="1">
      <alignment horizontal="left" vertical="center" wrapText="1"/>
    </xf>
    <xf numFmtId="0" fontId="86" fillId="0" borderId="8" xfId="0" applyFont="1" applyBorder="1" applyAlignment="1" applyProtection="1">
      <alignment horizontal="left" vertical="center"/>
    </xf>
    <xf numFmtId="0" fontId="0" fillId="3" borderId="1" xfId="0" applyFont="1" applyFill="1" applyBorder="1" applyAlignment="1" applyProtection="1">
      <alignment horizontal="left" vertical="center" wrapText="1"/>
    </xf>
    <xf numFmtId="176" fontId="61" fillId="13" borderId="50" xfId="2" applyNumberFormat="1" applyFont="1" applyFill="1" applyBorder="1" applyAlignment="1" applyProtection="1">
      <alignment horizontal="center" vertical="center"/>
    </xf>
    <xf numFmtId="176" fontId="61" fillId="13" borderId="5" xfId="2" applyNumberFormat="1" applyFont="1" applyFill="1" applyBorder="1" applyAlignment="1" applyProtection="1">
      <alignment horizontal="center" vertical="center"/>
    </xf>
    <xf numFmtId="176" fontId="61" fillId="13" borderId="51" xfId="2" applyNumberFormat="1" applyFont="1" applyFill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left" vertical="top" wrapText="1"/>
      <protection locked="0"/>
    </xf>
    <xf numFmtId="176" fontId="73" fillId="0" borderId="12" xfId="2" applyNumberFormat="1" applyFont="1" applyFill="1" applyBorder="1" applyAlignment="1" applyProtection="1">
      <alignment horizontal="center" vertical="center"/>
    </xf>
    <xf numFmtId="176" fontId="73" fillId="0" borderId="1" xfId="2" applyNumberFormat="1" applyFont="1" applyFill="1" applyBorder="1" applyAlignment="1" applyProtection="1">
      <alignment horizontal="center" vertical="center"/>
    </xf>
    <xf numFmtId="0" fontId="60" fillId="0" borderId="13" xfId="0" applyFont="1" applyBorder="1" applyAlignment="1" applyProtection="1">
      <alignment horizontal="center" vertical="center"/>
    </xf>
    <xf numFmtId="0" fontId="60" fillId="0" borderId="1" xfId="0" applyFont="1" applyBorder="1" applyAlignment="1" applyProtection="1">
      <alignment horizontal="center" vertical="center"/>
    </xf>
    <xf numFmtId="176" fontId="73" fillId="0" borderId="13" xfId="2" applyNumberFormat="1" applyFont="1" applyFill="1" applyBorder="1" applyAlignment="1" applyProtection="1">
      <alignment horizontal="center" vertical="center"/>
    </xf>
    <xf numFmtId="176" fontId="92" fillId="10" borderId="13" xfId="0" applyNumberFormat="1" applyFont="1" applyFill="1" applyBorder="1" applyAlignment="1" applyProtection="1">
      <alignment horizontal="left" vertical="center"/>
    </xf>
    <xf numFmtId="176" fontId="92" fillId="10" borderId="1" xfId="0" applyNumberFormat="1" applyFont="1" applyFill="1" applyBorder="1" applyAlignment="1" applyProtection="1">
      <alignment horizontal="left" vertical="center"/>
    </xf>
    <xf numFmtId="0" fontId="61" fillId="13" borderId="13" xfId="0" applyFont="1" applyFill="1" applyBorder="1" applyAlignment="1" applyProtection="1">
      <alignment horizontal="center" vertical="center"/>
    </xf>
    <xf numFmtId="0" fontId="61" fillId="13" borderId="1" xfId="0" applyFont="1" applyFill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left" vertical="top" wrapText="1"/>
    </xf>
    <xf numFmtId="0" fontId="14" fillId="0" borderId="1" xfId="0" applyFont="1" applyBorder="1" applyAlignment="1" applyProtection="1">
      <alignment horizontal="left" vertical="top" wrapText="1"/>
    </xf>
    <xf numFmtId="0" fontId="61" fillId="14" borderId="50" xfId="0" applyFont="1" applyFill="1" applyBorder="1" applyAlignment="1" applyProtection="1">
      <alignment horizontal="center" vertical="center"/>
      <protection locked="0"/>
    </xf>
    <xf numFmtId="0" fontId="61" fillId="14" borderId="5" xfId="0" applyFont="1" applyFill="1" applyBorder="1" applyAlignment="1" applyProtection="1">
      <alignment horizontal="center" vertical="center"/>
      <protection locked="0"/>
    </xf>
    <xf numFmtId="0" fontId="61" fillId="14" borderId="54" xfId="0" applyFont="1" applyFill="1" applyBorder="1" applyAlignment="1" applyProtection="1">
      <alignment horizontal="center" vertical="center"/>
      <protection locked="0"/>
    </xf>
    <xf numFmtId="0" fontId="61" fillId="14" borderId="9" xfId="0" applyFont="1" applyFill="1" applyBorder="1" applyAlignment="1" applyProtection="1">
      <alignment horizontal="center" vertical="center"/>
      <protection locked="0"/>
    </xf>
    <xf numFmtId="0" fontId="61" fillId="14" borderId="3" xfId="0" applyFont="1" applyFill="1" applyBorder="1" applyAlignment="1" applyProtection="1">
      <alignment horizontal="center" vertical="center"/>
      <protection locked="0"/>
    </xf>
    <xf numFmtId="0" fontId="61" fillId="14" borderId="14" xfId="0" applyFont="1" applyFill="1" applyBorder="1" applyAlignment="1" applyProtection="1">
      <alignment horizontal="center" vertical="center"/>
      <protection locked="0"/>
    </xf>
    <xf numFmtId="176" fontId="61" fillId="0" borderId="12" xfId="2" applyNumberFormat="1" applyFont="1" applyBorder="1" applyAlignment="1" applyProtection="1">
      <alignment horizontal="center" vertical="center"/>
    </xf>
    <xf numFmtId="176" fontId="61" fillId="0" borderId="1" xfId="2" applyNumberFormat="1" applyFont="1" applyBorder="1" applyAlignment="1" applyProtection="1">
      <alignment horizontal="center" vertical="center"/>
    </xf>
    <xf numFmtId="176" fontId="61" fillId="0" borderId="11" xfId="2" applyNumberFormat="1" applyFont="1" applyBorder="1" applyAlignment="1" applyProtection="1">
      <alignment horizontal="center" vertical="center"/>
    </xf>
    <xf numFmtId="178" fontId="60" fillId="7" borderId="12" xfId="2" applyNumberFormat="1" applyFont="1" applyFill="1" applyBorder="1" applyAlignment="1" applyProtection="1">
      <alignment horizontal="right" vertical="center" wrapText="1"/>
      <protection locked="0"/>
    </xf>
    <xf numFmtId="178" fontId="60" fillId="7" borderId="1" xfId="2" applyNumberFormat="1" applyFont="1" applyFill="1" applyBorder="1" applyAlignment="1" applyProtection="1">
      <alignment horizontal="right" vertical="center" wrapText="1"/>
      <protection locked="0"/>
    </xf>
    <xf numFmtId="178" fontId="60" fillId="7" borderId="11" xfId="2" applyNumberFormat="1" applyFont="1" applyFill="1" applyBorder="1" applyAlignment="1" applyProtection="1">
      <alignment horizontal="right" vertical="center" wrapText="1"/>
      <protection locked="0"/>
    </xf>
    <xf numFmtId="178" fontId="73" fillId="10" borderId="12" xfId="2" applyNumberFormat="1" applyFont="1" applyFill="1" applyBorder="1" applyAlignment="1" applyProtection="1">
      <alignment horizontal="center" vertical="center" wrapText="1"/>
    </xf>
    <xf numFmtId="178" fontId="73" fillId="10" borderId="1" xfId="2" applyNumberFormat="1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93" fillId="0" borderId="0" xfId="0" applyFont="1" applyBorder="1" applyAlignment="1" applyProtection="1">
      <alignment horizontal="left" vertical="center" wrapText="1"/>
      <protection locked="0"/>
    </xf>
    <xf numFmtId="176" fontId="60" fillId="0" borderId="7" xfId="2" applyNumberFormat="1" applyFont="1" applyBorder="1" applyAlignment="1" applyProtection="1">
      <alignment horizontal="center" vertical="center" wrapText="1"/>
    </xf>
    <xf numFmtId="0" fontId="60" fillId="0" borderId="12" xfId="0" applyFont="1" applyBorder="1" applyAlignment="1" applyProtection="1">
      <alignment horizontal="center" vertical="center"/>
    </xf>
    <xf numFmtId="0" fontId="61" fillId="0" borderId="0" xfId="0" applyFont="1" applyBorder="1" applyAlignment="1" applyProtection="1">
      <alignment horizontal="left" vertical="center"/>
      <protection locked="0"/>
    </xf>
    <xf numFmtId="0" fontId="61" fillId="0" borderId="0" xfId="0" applyFont="1" applyBorder="1" applyAlignment="1" applyProtection="1">
      <alignment horizontal="left" vertical="center" wrapText="1"/>
      <protection locked="0"/>
    </xf>
    <xf numFmtId="176" fontId="73" fillId="0" borderId="12" xfId="2" applyNumberFormat="1" applyFont="1" applyBorder="1" applyAlignment="1" applyProtection="1">
      <alignment horizontal="center" vertical="center"/>
    </xf>
    <xf numFmtId="176" fontId="73" fillId="0" borderId="1" xfId="2" applyNumberFormat="1" applyFont="1" applyBorder="1" applyAlignment="1" applyProtection="1">
      <alignment horizontal="center" vertical="center"/>
    </xf>
    <xf numFmtId="176" fontId="73" fillId="7" borderId="1" xfId="2" applyNumberFormat="1" applyFont="1" applyFill="1" applyBorder="1" applyAlignment="1" applyProtection="1">
      <alignment horizontal="center" vertical="center" wrapText="1"/>
      <protection locked="0"/>
    </xf>
    <xf numFmtId="176" fontId="72" fillId="6" borderId="31" xfId="2" applyNumberFormat="1" applyFont="1" applyFill="1" applyBorder="1" applyAlignment="1" applyProtection="1">
      <alignment horizontal="center" vertical="center"/>
    </xf>
    <xf numFmtId="176" fontId="72" fillId="6" borderId="16" xfId="2" applyNumberFormat="1" applyFont="1" applyFill="1" applyBorder="1" applyAlignment="1" applyProtection="1">
      <alignment horizontal="center" vertical="center"/>
    </xf>
    <xf numFmtId="176" fontId="72" fillId="6" borderId="20" xfId="2" applyNumberFormat="1" applyFont="1" applyFill="1" applyBorder="1" applyAlignment="1" applyProtection="1">
      <alignment horizontal="center" vertical="center"/>
    </xf>
    <xf numFmtId="0" fontId="6" fillId="12" borderId="30" xfId="0" applyFont="1" applyFill="1" applyBorder="1" applyAlignment="1" applyProtection="1">
      <alignment horizontal="center" vertical="center"/>
    </xf>
    <xf numFmtId="0" fontId="6" fillId="12" borderId="3" xfId="0" applyFont="1" applyFill="1" applyBorder="1" applyAlignment="1" applyProtection="1">
      <alignment horizontal="center" vertical="center"/>
    </xf>
    <xf numFmtId="0" fontId="6" fillId="12" borderId="14" xfId="0" applyFont="1" applyFill="1" applyBorder="1" applyAlignment="1" applyProtection="1">
      <alignment horizontal="center" vertical="center"/>
    </xf>
    <xf numFmtId="176" fontId="61" fillId="0" borderId="13" xfId="2" applyNumberFormat="1" applyFont="1" applyBorder="1" applyAlignment="1" applyProtection="1">
      <alignment horizontal="center" vertical="center"/>
    </xf>
    <xf numFmtId="176" fontId="90" fillId="0" borderId="7" xfId="2" applyNumberFormat="1" applyFont="1" applyBorder="1" applyAlignment="1" applyProtection="1">
      <alignment horizontal="center" vertical="center" wrapText="1"/>
    </xf>
    <xf numFmtId="176" fontId="73" fillId="0" borderId="7" xfId="2" applyNumberFormat="1" applyFont="1" applyBorder="1" applyAlignment="1" applyProtection="1">
      <alignment horizontal="center" vertical="center" wrapText="1"/>
    </xf>
    <xf numFmtId="0" fontId="61" fillId="0" borderId="0" xfId="0" applyFont="1" applyBorder="1" applyAlignment="1" applyProtection="1">
      <alignment horizontal="left" vertical="center"/>
    </xf>
    <xf numFmtId="0" fontId="91" fillId="0" borderId="8" xfId="0" applyFont="1" applyFill="1" applyBorder="1" applyAlignment="1" applyProtection="1">
      <alignment horizontal="left" vertical="center"/>
    </xf>
    <xf numFmtId="0" fontId="4" fillId="0" borderId="44" xfId="0" applyFont="1" applyBorder="1" applyAlignment="1" applyProtection="1">
      <alignment horizontal="left" vertical="top" wrapText="1"/>
    </xf>
    <xf numFmtId="0" fontId="4" fillId="0" borderId="4" xfId="0" applyFont="1" applyBorder="1" applyAlignment="1" applyProtection="1">
      <alignment horizontal="left" vertical="top" wrapText="1"/>
    </xf>
    <xf numFmtId="0" fontId="4" fillId="0" borderId="45" xfId="0" applyFont="1" applyBorder="1" applyAlignment="1" applyProtection="1">
      <alignment horizontal="left" vertical="top" wrapText="1"/>
    </xf>
    <xf numFmtId="0" fontId="4" fillId="0" borderId="37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4" fillId="0" borderId="46" xfId="0" applyFont="1" applyBorder="1" applyAlignment="1" applyProtection="1">
      <alignment horizontal="left" vertical="top" wrapText="1"/>
    </xf>
    <xf numFmtId="0" fontId="4" fillId="0" borderId="47" xfId="0" applyFont="1" applyBorder="1" applyAlignment="1" applyProtection="1">
      <alignment horizontal="left" vertical="top" wrapText="1"/>
    </xf>
    <xf numFmtId="0" fontId="4" fillId="0" borderId="6" xfId="0" applyFont="1" applyBorder="1" applyAlignment="1" applyProtection="1">
      <alignment horizontal="left" vertical="top" wrapText="1"/>
    </xf>
    <xf numFmtId="0" fontId="4" fillId="0" borderId="48" xfId="0" applyFont="1" applyBorder="1" applyAlignment="1" applyProtection="1">
      <alignment horizontal="left" vertical="top" wrapText="1"/>
    </xf>
    <xf numFmtId="176" fontId="72" fillId="6" borderId="49" xfId="2" applyNumberFormat="1" applyFont="1" applyFill="1" applyBorder="1" applyAlignment="1" applyProtection="1">
      <alignment horizontal="center" vertical="center"/>
    </xf>
    <xf numFmtId="180" fontId="73" fillId="0" borderId="12" xfId="2" applyNumberFormat="1" applyFont="1" applyFill="1" applyBorder="1" applyAlignment="1" applyProtection="1">
      <alignment horizontal="right" vertical="center" wrapText="1"/>
    </xf>
    <xf numFmtId="180" fontId="73" fillId="0" borderId="1" xfId="2" applyNumberFormat="1" applyFont="1" applyFill="1" applyBorder="1" applyAlignment="1" applyProtection="1">
      <alignment horizontal="right" vertical="center" wrapText="1"/>
    </xf>
    <xf numFmtId="180" fontId="73" fillId="0" borderId="7" xfId="2" applyNumberFormat="1" applyFont="1" applyFill="1" applyBorder="1" applyAlignment="1" applyProtection="1">
      <alignment horizontal="right" vertical="center" wrapText="1"/>
    </xf>
    <xf numFmtId="177" fontId="73" fillId="0" borderId="12" xfId="2" applyNumberFormat="1" applyFont="1" applyBorder="1" applyAlignment="1" applyProtection="1">
      <alignment horizontal="center" vertical="center"/>
    </xf>
    <xf numFmtId="177" fontId="73" fillId="0" borderId="1" xfId="2" applyNumberFormat="1" applyFont="1" applyBorder="1" applyAlignment="1" applyProtection="1">
      <alignment horizontal="center" vertical="center"/>
    </xf>
    <xf numFmtId="177" fontId="73" fillId="0" borderId="7" xfId="2" applyNumberFormat="1" applyFont="1" applyBorder="1" applyAlignment="1" applyProtection="1">
      <alignment horizontal="center" vertical="center"/>
    </xf>
    <xf numFmtId="180" fontId="73" fillId="0" borderId="11" xfId="2" applyNumberFormat="1" applyFont="1" applyFill="1" applyBorder="1" applyAlignment="1" applyProtection="1">
      <alignment horizontal="right" vertical="center" wrapText="1"/>
    </xf>
    <xf numFmtId="177" fontId="73" fillId="0" borderId="11" xfId="2" applyNumberFormat="1" applyFont="1" applyBorder="1" applyAlignment="1" applyProtection="1">
      <alignment horizontal="center" vertical="center"/>
    </xf>
    <xf numFmtId="179" fontId="61" fillId="9" borderId="0" xfId="0" applyNumberFormat="1" applyFont="1" applyFill="1" applyBorder="1" applyAlignment="1" applyProtection="1">
      <alignment horizontal="left" vertical="center"/>
    </xf>
    <xf numFmtId="179" fontId="0" fillId="0" borderId="0" xfId="0" applyNumberFormat="1" applyBorder="1" applyAlignment="1">
      <alignment horizontal="left" vertical="center"/>
    </xf>
    <xf numFmtId="176" fontId="72" fillId="6" borderId="43" xfId="2" applyNumberFormat="1" applyFont="1" applyFill="1" applyBorder="1" applyAlignment="1" applyProtection="1">
      <alignment horizontal="center" vertical="center"/>
    </xf>
    <xf numFmtId="0" fontId="59" fillId="0" borderId="30" xfId="0" applyFont="1" applyFill="1" applyBorder="1" applyAlignment="1" applyProtection="1">
      <alignment horizontal="center" vertical="center" wrapText="1"/>
    </xf>
    <xf numFmtId="0" fontId="59" fillId="0" borderId="12" xfId="0" applyFont="1" applyFill="1" applyBorder="1" applyAlignment="1" applyProtection="1">
      <alignment horizontal="center" vertical="center" wrapText="1"/>
    </xf>
    <xf numFmtId="0" fontId="59" fillId="0" borderId="31" xfId="0" applyFont="1" applyFill="1" applyBorder="1" applyAlignment="1" applyProtection="1">
      <alignment horizontal="center" vertical="center" wrapText="1"/>
    </xf>
    <xf numFmtId="176" fontId="59" fillId="0" borderId="1" xfId="2" applyNumberFormat="1" applyFont="1" applyFill="1" applyBorder="1" applyAlignment="1" applyProtection="1">
      <alignment horizontal="center" vertical="center" wrapText="1"/>
    </xf>
    <xf numFmtId="176" fontId="59" fillId="0" borderId="16" xfId="2" applyNumberFormat="1" applyFont="1" applyFill="1" applyBorder="1" applyAlignment="1" applyProtection="1">
      <alignment horizontal="center" vertical="center" wrapText="1"/>
    </xf>
    <xf numFmtId="176" fontId="67" fillId="2" borderId="7" xfId="2" applyNumberFormat="1" applyFont="1" applyFill="1" applyBorder="1" applyAlignment="1" applyProtection="1">
      <alignment horizontal="center" vertical="center" wrapText="1"/>
    </xf>
    <xf numFmtId="176" fontId="67" fillId="2" borderId="13" xfId="2" applyNumberFormat="1" applyFont="1" applyFill="1" applyBorder="1" applyAlignment="1" applyProtection="1">
      <alignment horizontal="center" vertical="center" wrapText="1"/>
    </xf>
    <xf numFmtId="0" fontId="59" fillId="0" borderId="33" xfId="0" applyFont="1" applyFill="1" applyBorder="1" applyAlignment="1" applyProtection="1">
      <alignment horizontal="center" vertical="center" wrapText="1"/>
    </xf>
    <xf numFmtId="0" fontId="59" fillId="0" borderId="34" xfId="0" applyFont="1" applyFill="1" applyBorder="1" applyAlignment="1" applyProtection="1">
      <alignment horizontal="center" vertical="center" wrapText="1"/>
    </xf>
    <xf numFmtId="176" fontId="67" fillId="2" borderId="5" xfId="2" applyNumberFormat="1" applyFont="1" applyFill="1" applyBorder="1" applyAlignment="1" applyProtection="1">
      <alignment horizontal="center" vertical="center" wrapText="1"/>
    </xf>
    <xf numFmtId="176" fontId="67" fillId="2" borderId="1" xfId="2" applyNumberFormat="1" applyFont="1" applyFill="1" applyBorder="1" applyAlignment="1" applyProtection="1">
      <alignment horizontal="center" vertical="center" wrapText="1"/>
    </xf>
    <xf numFmtId="176" fontId="59" fillId="2" borderId="1" xfId="2" applyNumberFormat="1" applyFont="1" applyFill="1" applyBorder="1" applyAlignment="1" applyProtection="1">
      <alignment horizontal="center" vertical="center" wrapText="1"/>
    </xf>
    <xf numFmtId="176" fontId="59" fillId="0" borderId="13" xfId="2" applyNumberFormat="1" applyFont="1" applyFill="1" applyBorder="1" applyAlignment="1" applyProtection="1">
      <alignment horizontal="center" vertical="center" wrapText="1"/>
    </xf>
    <xf numFmtId="176" fontId="59" fillId="0" borderId="43" xfId="2" applyNumberFormat="1" applyFont="1" applyFill="1" applyBorder="1" applyAlignment="1" applyProtection="1">
      <alignment horizontal="center" vertical="center" wrapText="1"/>
    </xf>
    <xf numFmtId="0" fontId="59" fillId="0" borderId="0" xfId="0" applyFont="1" applyFill="1" applyBorder="1" applyAlignment="1" applyProtection="1">
      <alignment horizontal="left" vertical="center" wrapText="1"/>
    </xf>
    <xf numFmtId="0" fontId="0" fillId="0" borderId="0" xfId="0" applyAlignment="1">
      <alignment horizontal="left" vertical="center"/>
    </xf>
    <xf numFmtId="0" fontId="78" fillId="0" borderId="7" xfId="0" applyFont="1" applyBorder="1" applyAlignment="1" applyProtection="1">
      <alignment horizontal="left" vertical="top" wrapText="1"/>
    </xf>
    <xf numFmtId="0" fontId="78" fillId="0" borderId="41" xfId="0" applyFont="1" applyBorder="1" applyAlignment="1" applyProtection="1">
      <alignment horizontal="left" vertical="top" wrapText="1"/>
    </xf>
    <xf numFmtId="0" fontId="78" fillId="0" borderId="13" xfId="0" applyFont="1" applyBorder="1" applyAlignment="1" applyProtection="1">
      <alignment horizontal="left" vertical="top" wrapText="1"/>
    </xf>
    <xf numFmtId="0" fontId="78" fillId="0" borderId="42" xfId="0" applyFont="1" applyBorder="1" applyAlignment="1" applyProtection="1">
      <alignment horizontal="center" vertical="top" wrapText="1"/>
    </xf>
    <xf numFmtId="0" fontId="78" fillId="0" borderId="41" xfId="0" applyFont="1" applyBorder="1" applyAlignment="1" applyProtection="1">
      <alignment horizontal="center" vertical="top" wrapText="1"/>
    </xf>
    <xf numFmtId="0" fontId="78" fillId="0" borderId="13" xfId="0" applyFont="1" applyBorder="1" applyAlignment="1" applyProtection="1">
      <alignment horizontal="center" vertical="top" wrapText="1"/>
    </xf>
    <xf numFmtId="176" fontId="67" fillId="2" borderId="17" xfId="2" applyNumberFormat="1" applyFont="1" applyFill="1" applyBorder="1" applyAlignment="1" applyProtection="1">
      <alignment horizontal="center" vertical="center" wrapText="1"/>
    </xf>
    <xf numFmtId="176" fontId="67" fillId="2" borderId="9" xfId="2" applyNumberFormat="1" applyFont="1" applyFill="1" applyBorder="1" applyAlignment="1" applyProtection="1">
      <alignment horizontal="center" vertical="center" wrapText="1"/>
    </xf>
    <xf numFmtId="176" fontId="59" fillId="2" borderId="11" xfId="2" applyNumberFormat="1" applyFont="1" applyFill="1" applyBorder="1" applyAlignment="1" applyProtection="1">
      <alignment horizontal="center" vertical="center" wrapText="1"/>
    </xf>
    <xf numFmtId="176" fontId="59" fillId="2" borderId="20" xfId="2" applyNumberFormat="1" applyFont="1" applyFill="1" applyBorder="1" applyAlignment="1" applyProtection="1">
      <alignment horizontal="center" vertical="center" wrapText="1"/>
    </xf>
    <xf numFmtId="176" fontId="94" fillId="2" borderId="52" xfId="2" applyNumberFormat="1" applyFont="1" applyFill="1" applyBorder="1" applyAlignment="1" applyProtection="1">
      <alignment horizontal="left" vertical="center" wrapText="1"/>
    </xf>
    <xf numFmtId="176" fontId="94" fillId="2" borderId="53" xfId="2" applyNumberFormat="1" applyFont="1" applyFill="1" applyBorder="1" applyAlignment="1" applyProtection="1">
      <alignment horizontal="left" vertical="center" wrapText="1"/>
    </xf>
    <xf numFmtId="176" fontId="94" fillId="2" borderId="51" xfId="2" applyNumberFormat="1" applyFont="1" applyFill="1" applyBorder="1" applyAlignment="1" applyProtection="1">
      <alignment horizontal="left" vertical="center" wrapText="1"/>
    </xf>
    <xf numFmtId="176" fontId="94" fillId="2" borderId="48" xfId="2" applyNumberFormat="1" applyFont="1" applyFill="1" applyBorder="1" applyAlignment="1" applyProtection="1">
      <alignment horizontal="left" vertical="center" wrapText="1"/>
    </xf>
    <xf numFmtId="0" fontId="72" fillId="0" borderId="38" xfId="0" applyFont="1" applyBorder="1" applyAlignment="1" applyProtection="1">
      <alignment vertical="center" wrapText="1"/>
    </xf>
    <xf numFmtId="0" fontId="72" fillId="0" borderId="39" xfId="0" applyFont="1" applyBorder="1" applyAlignment="1" applyProtection="1">
      <alignment vertical="center" wrapText="1"/>
    </xf>
    <xf numFmtId="0" fontId="68" fillId="0" borderId="40" xfId="0" applyFont="1" applyBorder="1" applyAlignment="1">
      <alignment vertical="center" wrapText="1"/>
    </xf>
    <xf numFmtId="176" fontId="61" fillId="0" borderId="24" xfId="0" applyNumberFormat="1" applyFont="1" applyBorder="1" applyAlignment="1" applyProtection="1">
      <alignment horizontal="left" vertical="center"/>
    </xf>
    <xf numFmtId="0" fontId="0" fillId="0" borderId="24" xfId="0" applyBorder="1" applyAlignment="1">
      <alignment horizontal="left" vertical="center"/>
    </xf>
    <xf numFmtId="179" fontId="61" fillId="9" borderId="24" xfId="0" applyNumberFormat="1" applyFont="1" applyFill="1" applyBorder="1" applyAlignment="1" applyProtection="1">
      <alignment horizontal="left" vertical="center"/>
    </xf>
    <xf numFmtId="179" fontId="0" fillId="0" borderId="24" xfId="0" applyNumberFormat="1" applyBorder="1" applyAlignment="1">
      <alignment horizontal="left" vertical="center"/>
    </xf>
    <xf numFmtId="176" fontId="61" fillId="0" borderId="0" xfId="0" applyNumberFormat="1" applyFont="1" applyBorder="1" applyAlignment="1" applyProtection="1">
      <alignment horizontal="left" vertical="center"/>
    </xf>
    <xf numFmtId="0" fontId="0" fillId="0" borderId="0" xfId="0" applyBorder="1" applyAlignment="1">
      <alignment horizontal="left" vertical="center"/>
    </xf>
    <xf numFmtId="176" fontId="56" fillId="8" borderId="14" xfId="2" applyNumberFormat="1" applyFont="1" applyFill="1" applyBorder="1" applyAlignment="1" applyProtection="1">
      <alignment horizontal="center" vertical="center" wrapText="1"/>
      <protection locked="0"/>
    </xf>
    <xf numFmtId="176" fontId="77" fillId="8" borderId="19" xfId="2" applyNumberFormat="1" applyFont="1" applyFill="1" applyBorder="1" applyAlignment="1" applyProtection="1">
      <alignment horizontal="center" vertical="center" wrapText="1"/>
      <protection locked="0"/>
    </xf>
  </cellXfs>
  <cellStyles count="3">
    <cellStyle name="一般" xfId="0" builtinId="0"/>
    <cellStyle name="一般 2" xfId="1"/>
    <cellStyle name="千分位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21"/>
  <sheetViews>
    <sheetView tabSelected="1" view="pageBreakPreview" zoomScaleNormal="100" zoomScaleSheetLayoutView="100" workbookViewId="0">
      <selection activeCell="A4" sqref="A4:F4"/>
    </sheetView>
  </sheetViews>
  <sheetFormatPr defaultRowHeight="30" customHeight="1"/>
  <cols>
    <col min="1" max="1" width="9" style="10" customWidth="1"/>
    <col min="2" max="4" width="26.625" customWidth="1"/>
    <col min="5" max="5" width="14.75" customWidth="1"/>
    <col min="6" max="6" width="12.875" style="10" customWidth="1"/>
  </cols>
  <sheetData>
    <row r="1" spans="1:8" ht="76.5" customHeight="1">
      <c r="A1" s="173" t="s">
        <v>190</v>
      </c>
      <c r="B1" s="173"/>
      <c r="C1" s="173"/>
      <c r="D1" s="173"/>
      <c r="E1" s="173"/>
      <c r="F1" s="173"/>
    </row>
    <row r="2" spans="1:8" ht="30" customHeight="1">
      <c r="A2" s="174" t="s">
        <v>191</v>
      </c>
      <c r="B2" s="174"/>
      <c r="C2" s="174"/>
      <c r="D2" s="174"/>
      <c r="E2" s="174"/>
      <c r="F2" s="174"/>
    </row>
    <row r="3" spans="1:8" s="11" customFormat="1" ht="30" customHeight="1">
      <c r="A3" s="175" t="s">
        <v>118</v>
      </c>
      <c r="B3" s="175"/>
      <c r="C3" s="175"/>
      <c r="D3" s="175"/>
      <c r="E3" s="175"/>
      <c r="F3" s="175"/>
    </row>
    <row r="4" spans="1:8" s="11" customFormat="1" ht="185.45" customHeight="1">
      <c r="A4" s="176" t="s">
        <v>192</v>
      </c>
      <c r="B4" s="177"/>
      <c r="C4" s="177"/>
      <c r="D4" s="177"/>
      <c r="E4" s="177"/>
      <c r="F4" s="177"/>
    </row>
    <row r="5" spans="1:8" ht="30" customHeight="1">
      <c r="A5" s="178" t="s">
        <v>119</v>
      </c>
      <c r="B5" s="178"/>
      <c r="C5" s="178"/>
      <c r="D5" s="178"/>
      <c r="E5" s="179" t="s">
        <v>120</v>
      </c>
      <c r="F5" s="179" t="s">
        <v>121</v>
      </c>
      <c r="H5" s="15"/>
    </row>
    <row r="6" spans="1:8" s="12" customFormat="1" ht="43.9" customHeight="1">
      <c r="A6" s="128" t="s">
        <v>27</v>
      </c>
      <c r="B6" s="20" t="s">
        <v>122</v>
      </c>
      <c r="C6" s="20" t="s">
        <v>235</v>
      </c>
      <c r="D6" s="20" t="s">
        <v>36</v>
      </c>
      <c r="E6" s="179"/>
      <c r="F6" s="179"/>
      <c r="H6" s="15"/>
    </row>
    <row r="7" spans="1:8" ht="54.95" customHeight="1">
      <c r="A7" s="13">
        <v>1</v>
      </c>
      <c r="B7" s="17" t="s">
        <v>193</v>
      </c>
      <c r="C7" s="17" t="s">
        <v>193</v>
      </c>
      <c r="D7" s="17" t="s">
        <v>193</v>
      </c>
      <c r="E7" s="17" t="s">
        <v>28</v>
      </c>
      <c r="F7" s="13" t="s">
        <v>123</v>
      </c>
    </row>
    <row r="8" spans="1:8" ht="69" customHeight="1">
      <c r="A8" s="13">
        <v>2</v>
      </c>
      <c r="B8" s="17" t="s">
        <v>194</v>
      </c>
      <c r="C8" s="17" t="s">
        <v>194</v>
      </c>
      <c r="D8" s="17" t="s">
        <v>194</v>
      </c>
      <c r="E8" s="17" t="s">
        <v>28</v>
      </c>
      <c r="F8" s="13" t="s">
        <v>123</v>
      </c>
    </row>
    <row r="9" spans="1:8" ht="54.95" customHeight="1">
      <c r="A9" s="13">
        <v>3</v>
      </c>
      <c r="B9" s="18"/>
      <c r="C9" s="17" t="s">
        <v>200</v>
      </c>
      <c r="D9" s="17" t="s">
        <v>200</v>
      </c>
      <c r="E9" s="17" t="s">
        <v>28</v>
      </c>
      <c r="F9" s="13" t="s">
        <v>123</v>
      </c>
    </row>
    <row r="10" spans="1:8" ht="54.95" customHeight="1">
      <c r="A10" s="13">
        <v>4</v>
      </c>
      <c r="B10" s="17" t="s">
        <v>195</v>
      </c>
      <c r="C10" s="17" t="s">
        <v>195</v>
      </c>
      <c r="D10" s="19"/>
      <c r="E10" s="17" t="s">
        <v>29</v>
      </c>
      <c r="F10" s="13" t="s">
        <v>123</v>
      </c>
    </row>
    <row r="11" spans="1:8" ht="54.95" customHeight="1">
      <c r="A11" s="13">
        <v>5</v>
      </c>
      <c r="B11" s="17" t="s">
        <v>196</v>
      </c>
      <c r="C11" s="18"/>
      <c r="D11" s="14"/>
      <c r="E11" s="17" t="s">
        <v>28</v>
      </c>
      <c r="F11" s="13" t="s">
        <v>123</v>
      </c>
    </row>
    <row r="12" spans="1:8" ht="68.25" customHeight="1">
      <c r="A12" s="13">
        <v>6</v>
      </c>
      <c r="B12" s="17" t="s">
        <v>197</v>
      </c>
      <c r="C12" s="17" t="s">
        <v>197</v>
      </c>
      <c r="D12" s="14"/>
      <c r="E12" s="17" t="s">
        <v>29</v>
      </c>
      <c r="F12" s="13" t="s">
        <v>123</v>
      </c>
    </row>
    <row r="13" spans="1:8" ht="82.5" customHeight="1">
      <c r="A13" s="13">
        <v>7</v>
      </c>
      <c r="B13" s="17" t="s">
        <v>198</v>
      </c>
      <c r="C13" s="17" t="s">
        <v>198</v>
      </c>
      <c r="D13" s="14"/>
      <c r="E13" s="17" t="s">
        <v>30</v>
      </c>
      <c r="F13" s="13" t="s">
        <v>123</v>
      </c>
    </row>
    <row r="14" spans="1:8" ht="54.95" customHeight="1">
      <c r="A14" s="13">
        <v>8</v>
      </c>
      <c r="B14" s="17" t="s">
        <v>199</v>
      </c>
      <c r="C14" s="17" t="s">
        <v>199</v>
      </c>
      <c r="D14" s="14"/>
      <c r="E14" s="17" t="s">
        <v>29</v>
      </c>
      <c r="F14" s="13" t="s">
        <v>123</v>
      </c>
    </row>
    <row r="15" spans="1:8" ht="54.95" customHeight="1">
      <c r="A15" s="13">
        <v>9</v>
      </c>
      <c r="B15" s="18"/>
      <c r="C15" s="18"/>
      <c r="D15" s="17" t="s">
        <v>201</v>
      </c>
      <c r="E15" s="16"/>
      <c r="F15" s="13" t="s">
        <v>123</v>
      </c>
    </row>
    <row r="16" spans="1:8" ht="54.95" customHeight="1">
      <c r="A16" s="13">
        <v>10</v>
      </c>
      <c r="B16" s="18"/>
      <c r="C16" s="18"/>
      <c r="D16" s="17" t="s">
        <v>202</v>
      </c>
      <c r="E16" s="16"/>
      <c r="F16" s="13" t="s">
        <v>123</v>
      </c>
    </row>
    <row r="17" spans="1:6" ht="124.5" customHeight="1">
      <c r="A17" s="171" t="s">
        <v>203</v>
      </c>
      <c r="B17" s="171"/>
      <c r="C17" s="171"/>
      <c r="D17" s="171"/>
      <c r="E17" s="171"/>
      <c r="F17" s="171"/>
    </row>
    <row r="18" spans="1:6" ht="63.75" customHeight="1">
      <c r="A18" s="172" t="s">
        <v>124</v>
      </c>
      <c r="B18" s="172"/>
      <c r="C18" s="172"/>
      <c r="D18" s="172"/>
      <c r="E18" s="172"/>
      <c r="F18" s="172"/>
    </row>
    <row r="19" spans="1:6" ht="63.75" customHeight="1"/>
    <row r="20" spans="1:6" ht="63.75" customHeight="1"/>
    <row r="21" spans="1:6" ht="63.75" customHeight="1"/>
  </sheetData>
  <mergeCells count="9">
    <mergeCell ref="A17:F17"/>
    <mergeCell ref="A18:F18"/>
    <mergeCell ref="A1:F1"/>
    <mergeCell ref="A2:F2"/>
    <mergeCell ref="A3:F3"/>
    <mergeCell ref="A4:F4"/>
    <mergeCell ref="A5:D5"/>
    <mergeCell ref="E5:E6"/>
    <mergeCell ref="F5:F6"/>
  </mergeCells>
  <phoneticPr fontId="45" type="noConversion"/>
  <printOptions horizontalCentered="1"/>
  <pageMargins left="0.23622047244094491" right="0.23622047244094491" top="0.55118110236220474" bottom="0.55118110236220474" header="0.31496062992125984" footer="0.31496062992125984"/>
  <pageSetup paperSize="9" scale="84" fitToHeight="0" orientation="portrait" horizontalDpi="300" verticalDpi="300" r:id="rId1"/>
  <headerFooter>
    <oddFooter>第 &amp;P 頁，共 &amp;N 頁</oddFooter>
  </headerFooter>
  <rowBreaks count="1" manualBreakCount="1">
    <brk id="1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S31"/>
  <sheetViews>
    <sheetView view="pageBreakPreview" zoomScaleNormal="100" zoomScaleSheetLayoutView="100" workbookViewId="0">
      <selection activeCell="I9" sqref="I9"/>
    </sheetView>
  </sheetViews>
  <sheetFormatPr defaultRowHeight="16.5"/>
  <cols>
    <col min="1" max="1" width="9.25" style="21" bestFit="1" customWidth="1"/>
    <col min="2" max="2" width="6.375" style="3" customWidth="1"/>
    <col min="3" max="3" width="7.5" style="3" customWidth="1"/>
    <col min="4" max="4" width="2.375" style="3" customWidth="1"/>
    <col min="5" max="5" width="5.375" style="3" customWidth="1"/>
    <col min="6" max="6" width="2.25" style="3" customWidth="1"/>
    <col min="7" max="7" width="5.5" style="3" customWidth="1"/>
    <col min="8" max="8" width="7" style="3" customWidth="1"/>
    <col min="9" max="9" width="6.25" style="3" customWidth="1"/>
    <col min="10" max="10" width="3.625" style="3" customWidth="1"/>
    <col min="11" max="11" width="6.375" style="3" customWidth="1"/>
    <col min="12" max="12" width="4.125" style="3" customWidth="1"/>
    <col min="13" max="13" width="6.25" style="3" customWidth="1"/>
    <col min="14" max="14" width="5.625" style="3" customWidth="1"/>
    <col min="15" max="15" width="7.5" style="3" customWidth="1"/>
    <col min="16" max="16" width="5.75" style="3" customWidth="1"/>
    <col min="17" max="17" width="9" style="3"/>
    <col min="18" max="18" width="3.625" style="3" customWidth="1"/>
    <col min="19" max="16384" width="9" style="3"/>
  </cols>
  <sheetData>
    <row r="1" spans="1:19" ht="35.1" customHeight="1">
      <c r="A1" s="188" t="s">
        <v>125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</row>
    <row r="2" spans="1:19" ht="35.1" customHeight="1">
      <c r="A2" s="189" t="s">
        <v>204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</row>
    <row r="3" spans="1:19" s="6" customFormat="1" ht="19.5">
      <c r="A3" s="22" t="s">
        <v>1</v>
      </c>
      <c r="B3" s="8" t="s">
        <v>2</v>
      </c>
    </row>
    <row r="4" spans="1:19" s="9" customFormat="1" ht="36" customHeight="1">
      <c r="A4" s="23"/>
      <c r="B4" s="181" t="s">
        <v>205</v>
      </c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</row>
    <row r="5" spans="1:19" s="6" customFormat="1" ht="19.5">
      <c r="A5" s="22" t="s">
        <v>3</v>
      </c>
      <c r="B5" s="190" t="s">
        <v>4</v>
      </c>
      <c r="C5" s="190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</row>
    <row r="6" spans="1:19" ht="36" customHeight="1">
      <c r="B6" s="181" t="s">
        <v>206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</row>
    <row r="7" spans="1:19" s="6" customFormat="1" ht="19.5">
      <c r="A7" s="22" t="s">
        <v>126</v>
      </c>
      <c r="B7" s="6" t="s">
        <v>5</v>
      </c>
    </row>
    <row r="8" spans="1:19" ht="138" customHeight="1">
      <c r="B8" s="181" t="s">
        <v>127</v>
      </c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</row>
    <row r="9" spans="1:19" s="6" customFormat="1" ht="19.5">
      <c r="A9" s="22" t="s">
        <v>128</v>
      </c>
      <c r="B9" s="6" t="s">
        <v>94</v>
      </c>
    </row>
    <row r="10" spans="1:19" ht="155.25" customHeight="1">
      <c r="B10" s="187" t="s">
        <v>241</v>
      </c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</row>
    <row r="11" spans="1:19" s="6" customFormat="1" ht="19.5">
      <c r="A11" s="22" t="s">
        <v>37</v>
      </c>
      <c r="B11" s="6" t="s">
        <v>6</v>
      </c>
    </row>
    <row r="12" spans="1:19" ht="188.25" customHeight="1">
      <c r="B12" s="181" t="s">
        <v>207</v>
      </c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</row>
    <row r="13" spans="1:19" s="6" customFormat="1" ht="19.5">
      <c r="A13" s="22" t="s">
        <v>129</v>
      </c>
      <c r="B13" s="6" t="s">
        <v>7</v>
      </c>
    </row>
    <row r="14" spans="1:19" ht="119.25" customHeight="1">
      <c r="B14" s="181" t="s">
        <v>105</v>
      </c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</row>
    <row r="15" spans="1:19" ht="56.25" customHeight="1">
      <c r="B15" s="181" t="s">
        <v>208</v>
      </c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</row>
    <row r="16" spans="1:19" s="6" customFormat="1" ht="19.5">
      <c r="A16" s="22" t="s">
        <v>38</v>
      </c>
      <c r="B16" s="6" t="s">
        <v>130</v>
      </c>
    </row>
    <row r="17" spans="1:19" ht="172.5" customHeight="1">
      <c r="B17" s="181" t="s">
        <v>209</v>
      </c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1"/>
    </row>
    <row r="18" spans="1:19">
      <c r="B18" s="181" t="s">
        <v>131</v>
      </c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</row>
    <row r="19" spans="1:19" s="21" customFormat="1" ht="30.6" customHeight="1">
      <c r="B19" s="23"/>
      <c r="C19" s="186" t="s">
        <v>132</v>
      </c>
      <c r="D19" s="186"/>
      <c r="E19" s="186"/>
      <c r="F19" s="186"/>
      <c r="G19" s="186"/>
      <c r="H19" s="186"/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6"/>
    </row>
    <row r="20" spans="1:19" ht="17.25" customHeight="1">
      <c r="B20" s="181" t="s">
        <v>133</v>
      </c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81"/>
      <c r="R20" s="181"/>
      <c r="S20" s="181"/>
    </row>
    <row r="21" spans="1:19" ht="28.9" customHeight="1">
      <c r="B21" s="23"/>
      <c r="C21" s="186" t="s">
        <v>132</v>
      </c>
      <c r="D21" s="186"/>
      <c r="E21" s="186"/>
      <c r="F21" s="186"/>
      <c r="G21" s="186"/>
      <c r="H21" s="186"/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6"/>
    </row>
    <row r="22" spans="1:19" s="21" customFormat="1" ht="18.75" customHeight="1">
      <c r="B22" s="180" t="s">
        <v>210</v>
      </c>
      <c r="C22" s="180"/>
      <c r="D22" s="180"/>
      <c r="E22" s="180"/>
      <c r="F22" s="180"/>
      <c r="G22" s="180"/>
      <c r="H22" s="180"/>
      <c r="I22" s="180"/>
      <c r="J22" s="180"/>
      <c r="K22" s="180"/>
      <c r="L22" s="180"/>
      <c r="M22" s="180"/>
      <c r="N22" s="180"/>
      <c r="O22" s="180"/>
      <c r="P22" s="180"/>
      <c r="Q22" s="180"/>
      <c r="R22" s="180"/>
      <c r="S22" s="180"/>
    </row>
    <row r="23" spans="1:19" s="21" customFormat="1">
      <c r="B23" s="180" t="s">
        <v>134</v>
      </c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</row>
    <row r="24" spans="1:19" s="21" customFormat="1" ht="27.6" customHeight="1">
      <c r="B24" s="130"/>
      <c r="C24" s="186" t="s">
        <v>132</v>
      </c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</row>
    <row r="25" spans="1:19" s="21" customFormat="1" ht="38.25" customHeight="1">
      <c r="B25" s="180" t="s">
        <v>135</v>
      </c>
      <c r="C25" s="180"/>
      <c r="D25" s="180"/>
      <c r="E25" s="180"/>
      <c r="F25" s="180"/>
      <c r="G25" s="180"/>
      <c r="H25" s="180"/>
      <c r="I25" s="180"/>
      <c r="J25" s="180"/>
      <c r="K25" s="180"/>
      <c r="L25" s="180"/>
      <c r="M25" s="180"/>
      <c r="N25" s="180"/>
      <c r="O25" s="180"/>
      <c r="P25" s="180"/>
      <c r="Q25" s="180"/>
      <c r="R25" s="180"/>
      <c r="S25" s="180"/>
    </row>
    <row r="26" spans="1:19" ht="35.450000000000003" customHeight="1">
      <c r="B26" s="181" t="s">
        <v>113</v>
      </c>
      <c r="C26" s="182"/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</row>
    <row r="27" spans="1:19" s="6" customFormat="1" ht="19.5">
      <c r="A27" s="22" t="s">
        <v>136</v>
      </c>
      <c r="B27" s="183" t="s">
        <v>8</v>
      </c>
      <c r="C27" s="183"/>
      <c r="D27" s="183"/>
      <c r="E27" s="183"/>
      <c r="F27" s="183"/>
      <c r="G27" s="183"/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</row>
    <row r="28" spans="1:19" s="6" customFormat="1" ht="37.5" customHeight="1">
      <c r="A28" s="22" t="s">
        <v>39</v>
      </c>
      <c r="B28" s="184" t="s">
        <v>41</v>
      </c>
      <c r="C28" s="184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  <c r="R28" s="184"/>
      <c r="S28" s="184"/>
    </row>
    <row r="29" spans="1:19" ht="19.5">
      <c r="A29" s="22" t="s">
        <v>40</v>
      </c>
      <c r="B29" s="6" t="s">
        <v>9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</row>
    <row r="30" spans="1:19" ht="42.75" customHeight="1">
      <c r="A30" s="185" t="s">
        <v>10</v>
      </c>
      <c r="B30" s="185"/>
      <c r="C30" s="185"/>
      <c r="D30" s="185"/>
      <c r="E30" s="185"/>
      <c r="F30" s="185"/>
      <c r="G30" s="185"/>
      <c r="H30" s="185"/>
      <c r="I30" s="185"/>
      <c r="J30" s="185"/>
      <c r="K30" s="185"/>
      <c r="L30" s="185"/>
      <c r="M30" s="185"/>
      <c r="N30" s="185"/>
      <c r="O30" s="185"/>
      <c r="P30" s="185"/>
      <c r="Q30" s="185"/>
      <c r="R30" s="185"/>
      <c r="S30" s="185"/>
    </row>
    <row r="31" spans="1:19" s="6" customFormat="1" ht="19.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</row>
  </sheetData>
  <mergeCells count="23">
    <mergeCell ref="A1:S1"/>
    <mergeCell ref="A2:S2"/>
    <mergeCell ref="B4:S4"/>
    <mergeCell ref="B5:C5"/>
    <mergeCell ref="B6:S6"/>
    <mergeCell ref="B8:S8"/>
    <mergeCell ref="C24:S24"/>
    <mergeCell ref="B10:S10"/>
    <mergeCell ref="B12:S12"/>
    <mergeCell ref="B14:S14"/>
    <mergeCell ref="B15:S15"/>
    <mergeCell ref="B17:S17"/>
    <mergeCell ref="B18:S18"/>
    <mergeCell ref="C19:S19"/>
    <mergeCell ref="B20:S20"/>
    <mergeCell ref="C21:S21"/>
    <mergeCell ref="B22:S22"/>
    <mergeCell ref="B23:S23"/>
    <mergeCell ref="B25:S25"/>
    <mergeCell ref="B26:S26"/>
    <mergeCell ref="B27:S27"/>
    <mergeCell ref="B28:S28"/>
    <mergeCell ref="A30:S30"/>
  </mergeCells>
  <phoneticPr fontId="45" type="noConversion"/>
  <pageMargins left="0.25" right="0.25" top="0.75" bottom="0.75" header="0.3" footer="0.3"/>
  <pageSetup paperSize="9" scale="86" fitToHeight="0" orientation="portrait" horizontalDpi="300" verticalDpi="300" r:id="rId1"/>
  <rowBreaks count="1" manualBreakCount="1">
    <brk id="14" max="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R21"/>
  <sheetViews>
    <sheetView view="pageBreakPreview" zoomScale="110" zoomScaleNormal="100" zoomScaleSheetLayoutView="110" workbookViewId="0">
      <selection activeCell="B4" sqref="B4:F4"/>
    </sheetView>
  </sheetViews>
  <sheetFormatPr defaultRowHeight="24.95" customHeight="1"/>
  <cols>
    <col min="1" max="1" width="7" style="30" customWidth="1"/>
    <col min="2" max="2" width="13.25" style="31" customWidth="1"/>
    <col min="3" max="5" width="28.875" style="30" customWidth="1"/>
    <col min="6" max="6" width="17.875" style="30" customWidth="1"/>
    <col min="7" max="16384" width="9" style="31"/>
  </cols>
  <sheetData>
    <row r="1" spans="1:18" s="5" customFormat="1" ht="35.1" customHeight="1">
      <c r="A1" s="204" t="s">
        <v>137</v>
      </c>
      <c r="B1" s="204"/>
      <c r="C1" s="204"/>
      <c r="D1" s="204"/>
      <c r="E1" s="204"/>
      <c r="F1" s="204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</row>
    <row r="2" spans="1:18" s="5" customFormat="1" ht="35.1" customHeight="1">
      <c r="A2" s="205" t="s">
        <v>211</v>
      </c>
      <c r="B2" s="205"/>
      <c r="C2" s="205"/>
      <c r="D2" s="205"/>
      <c r="E2" s="205"/>
      <c r="F2" s="205"/>
      <c r="G2" s="29"/>
      <c r="H2" s="29"/>
      <c r="I2" s="87"/>
      <c r="J2" s="29"/>
      <c r="K2" s="29"/>
      <c r="L2" s="29"/>
      <c r="M2" s="29"/>
      <c r="N2" s="29"/>
      <c r="O2" s="29"/>
      <c r="P2" s="29"/>
      <c r="Q2" s="29"/>
      <c r="R2" s="29"/>
    </row>
    <row r="3" spans="1:18" s="83" customFormat="1" ht="24.95" customHeight="1">
      <c r="A3" s="133" t="s">
        <v>32</v>
      </c>
      <c r="B3" s="206" t="s">
        <v>5</v>
      </c>
      <c r="C3" s="206"/>
      <c r="D3" s="206"/>
      <c r="E3" s="206"/>
      <c r="F3" s="206"/>
    </row>
    <row r="4" spans="1:18" ht="139.9" customHeight="1">
      <c r="B4" s="207" t="s">
        <v>138</v>
      </c>
      <c r="C4" s="207"/>
      <c r="D4" s="207"/>
      <c r="E4" s="207"/>
      <c r="F4" s="207"/>
    </row>
    <row r="5" spans="1:18" s="83" customFormat="1" ht="24.95" customHeight="1">
      <c r="A5" s="133" t="s">
        <v>31</v>
      </c>
      <c r="B5" s="208" t="s">
        <v>139</v>
      </c>
      <c r="C5" s="208"/>
      <c r="D5" s="208"/>
      <c r="E5" s="208"/>
      <c r="F5" s="208"/>
    </row>
    <row r="6" spans="1:18" ht="27" customHeight="1">
      <c r="B6" s="199" t="s">
        <v>33</v>
      </c>
      <c r="C6" s="199" t="s">
        <v>212</v>
      </c>
      <c r="D6" s="199"/>
      <c r="E6" s="199" t="s">
        <v>214</v>
      </c>
      <c r="F6" s="199"/>
    </row>
    <row r="7" spans="1:18" ht="27" customHeight="1">
      <c r="B7" s="199"/>
      <c r="C7" s="203" t="s">
        <v>213</v>
      </c>
      <c r="D7" s="203"/>
      <c r="E7" s="203" t="s">
        <v>215</v>
      </c>
      <c r="F7" s="203"/>
    </row>
    <row r="8" spans="1:18" ht="46.5" customHeight="1">
      <c r="B8" s="199"/>
      <c r="C8" s="86" t="s">
        <v>140</v>
      </c>
      <c r="D8" s="86" t="s">
        <v>236</v>
      </c>
      <c r="E8" s="25" t="s">
        <v>141</v>
      </c>
      <c r="F8" s="24" t="s">
        <v>142</v>
      </c>
    </row>
    <row r="9" spans="1:18" ht="43.5" customHeight="1">
      <c r="B9" s="199" t="s">
        <v>143</v>
      </c>
      <c r="C9" s="200" t="s">
        <v>156</v>
      </c>
      <c r="D9" s="200"/>
      <c r="E9" s="200"/>
      <c r="F9" s="201" t="s">
        <v>144</v>
      </c>
    </row>
    <row r="10" spans="1:18" ht="28.15" customHeight="1">
      <c r="B10" s="199"/>
      <c r="C10" s="26" t="s">
        <v>145</v>
      </c>
      <c r="D10" s="26" t="s">
        <v>146</v>
      </c>
      <c r="E10" s="85" t="s">
        <v>147</v>
      </c>
      <c r="F10" s="201"/>
    </row>
    <row r="11" spans="1:18" ht="130.5" customHeight="1">
      <c r="B11" s="199"/>
      <c r="C11" s="27" t="s">
        <v>148</v>
      </c>
      <c r="D11" s="27" t="s">
        <v>148</v>
      </c>
      <c r="E11" s="27" t="s">
        <v>148</v>
      </c>
      <c r="F11" s="201"/>
    </row>
    <row r="12" spans="1:18" ht="96.75" customHeight="1">
      <c r="B12" s="131" t="s">
        <v>34</v>
      </c>
      <c r="C12" s="201" t="s">
        <v>149</v>
      </c>
      <c r="D12" s="201"/>
      <c r="E12" s="201"/>
      <c r="F12" s="201"/>
    </row>
    <row r="13" spans="1:18" ht="36.950000000000003" customHeight="1">
      <c r="B13" s="131" t="s">
        <v>35</v>
      </c>
      <c r="C13" s="202" t="s">
        <v>150</v>
      </c>
      <c r="D13" s="202"/>
      <c r="E13" s="201" t="s">
        <v>151</v>
      </c>
      <c r="F13" s="201"/>
    </row>
    <row r="14" spans="1:18" ht="24.95" customHeight="1">
      <c r="A14" s="32" t="s">
        <v>152</v>
      </c>
      <c r="B14" s="192" t="s">
        <v>8</v>
      </c>
      <c r="C14" s="192"/>
      <c r="D14" s="192"/>
      <c r="E14" s="192"/>
      <c r="F14" s="192"/>
    </row>
    <row r="15" spans="1:18" s="33" customFormat="1" ht="24.95" customHeight="1">
      <c r="A15" s="193" t="s">
        <v>153</v>
      </c>
      <c r="B15" s="194"/>
      <c r="C15" s="194"/>
      <c r="D15" s="194"/>
      <c r="E15" s="194"/>
      <c r="F15" s="194"/>
    </row>
    <row r="16" spans="1:18" s="83" customFormat="1" ht="24.95" customHeight="1">
      <c r="A16" s="195" t="str">
        <f>A1</f>
        <v>新北市             區                     (國小/國中/高中附設)幼兒園(             )分班</v>
      </c>
      <c r="B16" s="195"/>
      <c r="C16" s="195"/>
      <c r="D16" s="195"/>
      <c r="E16" s="195"/>
      <c r="F16" s="195"/>
    </row>
    <row r="17" spans="1:6" s="83" customFormat="1" ht="24.95" customHeight="1">
      <c r="A17" s="196" t="s">
        <v>216</v>
      </c>
      <c r="B17" s="196"/>
      <c r="C17" s="196"/>
      <c r="D17" s="196"/>
      <c r="E17" s="196"/>
      <c r="F17" s="196"/>
    </row>
    <row r="18" spans="1:6" s="132" customFormat="1" ht="43.5" customHeight="1">
      <c r="A18" s="88"/>
      <c r="B18" s="197" t="s">
        <v>154</v>
      </c>
      <c r="C18" s="197"/>
      <c r="D18" s="197"/>
      <c r="E18" s="197"/>
      <c r="F18" s="197"/>
    </row>
    <row r="19" spans="1:6" s="83" customFormat="1" ht="78" customHeight="1">
      <c r="A19" s="133"/>
      <c r="B19" s="198" t="s">
        <v>237</v>
      </c>
      <c r="C19" s="198"/>
      <c r="D19" s="198"/>
      <c r="E19" s="198"/>
      <c r="F19" s="198"/>
    </row>
    <row r="20" spans="1:6" s="83" customFormat="1" ht="123.6" customHeight="1">
      <c r="B20" s="198"/>
      <c r="C20" s="198"/>
      <c r="D20" s="198"/>
      <c r="E20" s="198"/>
      <c r="F20" s="198"/>
    </row>
    <row r="21" spans="1:6" ht="24.95" customHeight="1">
      <c r="A21" s="191" t="s">
        <v>155</v>
      </c>
      <c r="B21" s="191"/>
      <c r="C21" s="191"/>
      <c r="D21" s="191"/>
      <c r="E21" s="191"/>
      <c r="F21" s="191"/>
    </row>
  </sheetData>
  <mergeCells count="23">
    <mergeCell ref="A1:F1"/>
    <mergeCell ref="A2:F2"/>
    <mergeCell ref="B3:F3"/>
    <mergeCell ref="B4:F4"/>
    <mergeCell ref="B5:F5"/>
    <mergeCell ref="B6:B8"/>
    <mergeCell ref="C6:D6"/>
    <mergeCell ref="E6:F6"/>
    <mergeCell ref="C7:D7"/>
    <mergeCell ref="E7:F7"/>
    <mergeCell ref="B9:B11"/>
    <mergeCell ref="C9:E9"/>
    <mergeCell ref="F9:F11"/>
    <mergeCell ref="C12:F12"/>
    <mergeCell ref="C13:D13"/>
    <mergeCell ref="E13:F13"/>
    <mergeCell ref="A21:F21"/>
    <mergeCell ref="B14:F14"/>
    <mergeCell ref="A15:F15"/>
    <mergeCell ref="A16:F16"/>
    <mergeCell ref="A17:F17"/>
    <mergeCell ref="B18:F18"/>
    <mergeCell ref="B19:F20"/>
  </mergeCells>
  <phoneticPr fontId="45" type="noConversion"/>
  <printOptions horizontalCentered="1"/>
  <pageMargins left="0.23622047244094491" right="0.23622047244094491" top="0.55118110236220474" bottom="0.55118110236220474" header="0.31496062992125984" footer="0.31496062992125984"/>
  <pageSetup paperSize="9" scale="74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W20"/>
  <sheetViews>
    <sheetView view="pageBreakPreview" zoomScaleNormal="100" zoomScaleSheetLayoutView="100" workbookViewId="0">
      <selection activeCell="C8" sqref="C8:C10"/>
    </sheetView>
  </sheetViews>
  <sheetFormatPr defaultRowHeight="15.75"/>
  <cols>
    <col min="1" max="1" width="11.125" style="5" customWidth="1"/>
    <col min="2" max="2" width="13.625" style="5" customWidth="1"/>
    <col min="3" max="3" width="16.75" style="5" customWidth="1"/>
    <col min="4" max="4" width="13.75" style="5" customWidth="1"/>
    <col min="5" max="5" width="16.875" style="5" customWidth="1"/>
    <col min="6" max="6" width="21.375" style="5" bestFit="1" customWidth="1"/>
    <col min="7" max="7" width="10.875" style="5" customWidth="1"/>
    <col min="8" max="8" width="17.875" style="5" customWidth="1"/>
    <col min="9" max="9" width="15.625" style="5" customWidth="1"/>
    <col min="10" max="10" width="5.375" style="5" hidden="1" customWidth="1"/>
    <col min="11" max="11" width="18.5" style="5" customWidth="1"/>
    <col min="12" max="12" width="9.875" style="5" customWidth="1"/>
    <col min="13" max="13" width="4.875" style="5" customWidth="1"/>
    <col min="14" max="14" width="3.75" style="5" bestFit="1" customWidth="1"/>
    <col min="15" max="16" width="4.625" style="5" customWidth="1"/>
    <col min="17" max="17" width="5.375" style="5" bestFit="1" customWidth="1"/>
    <col min="18" max="18" width="5" style="5" bestFit="1" customWidth="1"/>
    <col min="19" max="19" width="6.75" style="5" customWidth="1"/>
    <col min="20" max="20" width="6.875" style="5" customWidth="1"/>
    <col min="21" max="21" width="7.75" style="5" customWidth="1"/>
    <col min="22" max="22" width="8.75" style="5" customWidth="1"/>
    <col min="23" max="23" width="9" style="5" customWidth="1"/>
    <col min="24" max="16384" width="9" style="5"/>
  </cols>
  <sheetData>
    <row r="1" spans="1:23" ht="34.5" customHeight="1">
      <c r="A1" s="241" t="s">
        <v>217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</row>
    <row r="2" spans="1:23" s="118" customFormat="1" ht="70.900000000000006" customHeight="1" thickBot="1">
      <c r="A2" s="34"/>
      <c r="B2" s="243" t="s">
        <v>234</v>
      </c>
      <c r="C2" s="244"/>
      <c r="D2" s="244"/>
      <c r="E2" s="244"/>
      <c r="F2" s="244"/>
      <c r="G2" s="244"/>
      <c r="H2" s="244"/>
      <c r="I2" s="244"/>
      <c r="J2" s="244"/>
      <c r="K2" s="244"/>
      <c r="L2" s="245" t="s">
        <v>167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</row>
    <row r="3" spans="1:23" s="118" customFormat="1" ht="33.75" thickTop="1">
      <c r="A3" s="222" t="s">
        <v>228</v>
      </c>
      <c r="B3" s="35" t="s">
        <v>42</v>
      </c>
      <c r="C3" s="48" t="s">
        <v>59</v>
      </c>
      <c r="D3" s="35" t="s">
        <v>95</v>
      </c>
      <c r="E3" s="35" t="s">
        <v>161</v>
      </c>
      <c r="F3" s="35" t="s">
        <v>43</v>
      </c>
      <c r="G3" s="35" t="s">
        <v>44</v>
      </c>
      <c r="H3" s="35" t="s">
        <v>97</v>
      </c>
      <c r="I3" s="98" t="s">
        <v>57</v>
      </c>
      <c r="J3" s="35"/>
      <c r="K3" s="92" t="s">
        <v>99</v>
      </c>
      <c r="L3" s="96" t="s">
        <v>163</v>
      </c>
      <c r="M3" s="169">
        <v>55</v>
      </c>
      <c r="N3" s="36" t="s">
        <v>21</v>
      </c>
      <c r="O3" s="36">
        <f>B4</f>
        <v>0</v>
      </c>
      <c r="P3" s="36" t="s">
        <v>21</v>
      </c>
      <c r="Q3" s="36">
        <f>C4</f>
        <v>4</v>
      </c>
      <c r="R3" s="37" t="s">
        <v>46</v>
      </c>
      <c r="S3" s="137">
        <f>I4</f>
        <v>0</v>
      </c>
      <c r="T3" s="36" t="s">
        <v>158</v>
      </c>
      <c r="U3" s="142">
        <f>M3*O3*Q3+S3</f>
        <v>0</v>
      </c>
      <c r="V3" s="216" t="s">
        <v>166</v>
      </c>
      <c r="W3" s="217"/>
    </row>
    <row r="4" spans="1:23" s="118" customFormat="1" ht="24" customHeight="1">
      <c r="A4" s="234"/>
      <c r="B4" s="209"/>
      <c r="C4" s="235">
        <v>4</v>
      </c>
      <c r="D4" s="209"/>
      <c r="E4" s="209"/>
      <c r="F4" s="99"/>
      <c r="G4" s="99"/>
      <c r="H4" s="89"/>
      <c r="I4" s="237">
        <f>B4*20</f>
        <v>0</v>
      </c>
      <c r="J4" s="239">
        <f>ROUNDDOWN(IF(D4,(400*F4*G4*H4+300*#REF!*#REF!*#REF!*0.3+300*F6*G6*H6)/0.7/D4,0),0)</f>
        <v>0</v>
      </c>
      <c r="K4" s="232">
        <f>U3</f>
        <v>0</v>
      </c>
      <c r="L4" s="37" t="s">
        <v>164</v>
      </c>
      <c r="M4" s="37" t="s">
        <v>45</v>
      </c>
      <c r="N4" s="37">
        <f>F4</f>
        <v>0</v>
      </c>
      <c r="O4" s="37" t="s">
        <v>21</v>
      </c>
      <c r="P4" s="37">
        <f>G4</f>
        <v>0</v>
      </c>
      <c r="Q4" s="37" t="s">
        <v>21</v>
      </c>
      <c r="R4" s="37">
        <f>H4</f>
        <v>0</v>
      </c>
      <c r="S4" s="37" t="s">
        <v>46</v>
      </c>
      <c r="T4" s="37"/>
      <c r="U4" s="37"/>
      <c r="V4" s="37"/>
      <c r="W4" s="37"/>
    </row>
    <row r="5" spans="1:23" s="118" customFormat="1" ht="16.5">
      <c r="A5" s="234"/>
      <c r="B5" s="209"/>
      <c r="C5" s="235"/>
      <c r="D5" s="209"/>
      <c r="E5" s="209"/>
      <c r="F5" s="38" t="s">
        <v>162</v>
      </c>
      <c r="G5" s="38" t="s">
        <v>47</v>
      </c>
      <c r="H5" s="38" t="s">
        <v>97</v>
      </c>
      <c r="I5" s="237"/>
      <c r="J5" s="239"/>
      <c r="K5" s="232"/>
      <c r="L5" s="37"/>
      <c r="M5" s="37" t="s">
        <v>157</v>
      </c>
      <c r="N5" s="37">
        <f>F6</f>
        <v>0</v>
      </c>
      <c r="O5" s="37" t="s">
        <v>21</v>
      </c>
      <c r="P5" s="37">
        <f>G6</f>
        <v>0</v>
      </c>
      <c r="Q5" s="37" t="s">
        <v>21</v>
      </c>
      <c r="R5" s="37">
        <f>H6</f>
        <v>0</v>
      </c>
      <c r="S5" s="37" t="s">
        <v>48</v>
      </c>
      <c r="T5" s="37" t="s">
        <v>160</v>
      </c>
      <c r="U5" s="37"/>
      <c r="V5" s="218" t="s">
        <v>165</v>
      </c>
      <c r="W5" s="219"/>
    </row>
    <row r="6" spans="1:23" s="118" customFormat="1" ht="26.25" customHeight="1" thickBot="1">
      <c r="A6" s="224"/>
      <c r="B6" s="210"/>
      <c r="C6" s="236"/>
      <c r="D6" s="210"/>
      <c r="E6" s="210"/>
      <c r="F6" s="100"/>
      <c r="G6" s="100"/>
      <c r="H6" s="100"/>
      <c r="I6" s="238"/>
      <c r="J6" s="240"/>
      <c r="K6" s="233"/>
      <c r="L6" s="97"/>
      <c r="M6" s="37" t="s">
        <v>159</v>
      </c>
      <c r="N6" s="37" t="s">
        <v>49</v>
      </c>
      <c r="O6" s="37">
        <f>D4</f>
        <v>0</v>
      </c>
      <c r="P6" s="119" t="s">
        <v>67</v>
      </c>
      <c r="Q6" s="120">
        <f>I4</f>
        <v>0</v>
      </c>
      <c r="R6" s="37" t="s">
        <v>50</v>
      </c>
      <c r="S6" s="221"/>
      <c r="T6" s="221"/>
      <c r="U6" s="221"/>
      <c r="V6" s="220"/>
      <c r="W6" s="220"/>
    </row>
    <row r="7" spans="1:23" s="118" customFormat="1" ht="33.75" thickTop="1">
      <c r="A7" s="222" t="s">
        <v>227</v>
      </c>
      <c r="B7" s="35" t="s">
        <v>52</v>
      </c>
      <c r="C7" s="48" t="s">
        <v>229</v>
      </c>
      <c r="D7" s="35" t="s">
        <v>95</v>
      </c>
      <c r="E7" s="35" t="s">
        <v>161</v>
      </c>
      <c r="F7" s="35" t="s">
        <v>53</v>
      </c>
      <c r="G7" s="35" t="s">
        <v>51</v>
      </c>
      <c r="H7" s="48" t="s">
        <v>232</v>
      </c>
      <c r="I7" s="46" t="s">
        <v>58</v>
      </c>
      <c r="J7" s="35"/>
      <c r="K7" s="148" t="s">
        <v>106</v>
      </c>
      <c r="L7" s="135" t="s">
        <v>163</v>
      </c>
      <c r="M7" s="169">
        <v>55</v>
      </c>
      <c r="N7" s="36" t="s">
        <v>21</v>
      </c>
      <c r="O7" s="36">
        <f>B8</f>
        <v>0</v>
      </c>
      <c r="P7" s="36" t="s">
        <v>21</v>
      </c>
      <c r="Q7" s="36">
        <f>C8</f>
        <v>4</v>
      </c>
      <c r="R7" s="36" t="s">
        <v>46</v>
      </c>
      <c r="S7" s="142">
        <f>I8</f>
        <v>0</v>
      </c>
      <c r="T7" s="36" t="s">
        <v>158</v>
      </c>
      <c r="U7" s="142">
        <f>M7*O7*Q7+S7</f>
        <v>0</v>
      </c>
      <c r="V7" s="216" t="s">
        <v>166</v>
      </c>
      <c r="W7" s="217"/>
    </row>
    <row r="8" spans="1:23" s="118" customFormat="1" ht="23.25" customHeight="1">
      <c r="A8" s="234"/>
      <c r="B8" s="209"/>
      <c r="C8" s="235">
        <v>4</v>
      </c>
      <c r="D8" s="209"/>
      <c r="E8" s="209"/>
      <c r="F8" s="99"/>
      <c r="G8" s="99"/>
      <c r="H8" s="89"/>
      <c r="I8" s="237">
        <f>B8*55</f>
        <v>0</v>
      </c>
      <c r="J8" s="239">
        <f>ROUNDDOWN(IF(D8,(400*F8*G8*H8+300*#REF!*#REF!*#REF!*0.3+300*F10*G10*H10)/0.7/D8,0),0)</f>
        <v>0</v>
      </c>
      <c r="K8" s="232">
        <f>U7</f>
        <v>0</v>
      </c>
      <c r="L8" s="37" t="s">
        <v>164</v>
      </c>
      <c r="M8" s="37" t="s">
        <v>45</v>
      </c>
      <c r="N8" s="37">
        <f>F8</f>
        <v>0</v>
      </c>
      <c r="O8" s="37" t="s">
        <v>21</v>
      </c>
      <c r="P8" s="37">
        <f>G8</f>
        <v>0</v>
      </c>
      <c r="Q8" s="37" t="s">
        <v>21</v>
      </c>
      <c r="R8" s="37">
        <f>H8</f>
        <v>0</v>
      </c>
      <c r="S8" s="37" t="s">
        <v>46</v>
      </c>
      <c r="T8" s="37"/>
      <c r="U8" s="37"/>
      <c r="V8" s="37"/>
      <c r="W8" s="37"/>
    </row>
    <row r="9" spans="1:23" s="118" customFormat="1" ht="33">
      <c r="A9" s="234"/>
      <c r="B9" s="209"/>
      <c r="C9" s="235"/>
      <c r="D9" s="209"/>
      <c r="E9" s="209"/>
      <c r="F9" s="38" t="s">
        <v>162</v>
      </c>
      <c r="G9" s="38" t="s">
        <v>51</v>
      </c>
      <c r="H9" s="121" t="s">
        <v>232</v>
      </c>
      <c r="I9" s="237"/>
      <c r="J9" s="239"/>
      <c r="K9" s="232"/>
      <c r="L9" s="37"/>
      <c r="M9" s="37" t="s">
        <v>157</v>
      </c>
      <c r="N9" s="37">
        <f>F10</f>
        <v>0</v>
      </c>
      <c r="O9" s="37" t="s">
        <v>21</v>
      </c>
      <c r="P9" s="37">
        <f>G10</f>
        <v>0</v>
      </c>
      <c r="Q9" s="37" t="s">
        <v>21</v>
      </c>
      <c r="R9" s="37">
        <f>H10</f>
        <v>0</v>
      </c>
      <c r="S9" s="37" t="s">
        <v>48</v>
      </c>
      <c r="T9" s="37" t="s">
        <v>160</v>
      </c>
      <c r="U9" s="37"/>
      <c r="V9" s="218" t="s">
        <v>165</v>
      </c>
      <c r="W9" s="219"/>
    </row>
    <row r="10" spans="1:23" ht="27" customHeight="1" thickBot="1">
      <c r="A10" s="224"/>
      <c r="B10" s="210"/>
      <c r="C10" s="236"/>
      <c r="D10" s="210"/>
      <c r="E10" s="210"/>
      <c r="F10" s="100"/>
      <c r="G10" s="100"/>
      <c r="H10" s="100"/>
      <c r="I10" s="238"/>
      <c r="J10" s="240"/>
      <c r="K10" s="233"/>
      <c r="L10" s="136"/>
      <c r="M10" s="37" t="s">
        <v>159</v>
      </c>
      <c r="N10" s="37" t="s">
        <v>49</v>
      </c>
      <c r="O10" s="37">
        <f>D8</f>
        <v>0</v>
      </c>
      <c r="P10" s="119" t="s">
        <v>67</v>
      </c>
      <c r="Q10" s="120">
        <f>I8</f>
        <v>0</v>
      </c>
      <c r="R10" s="37" t="s">
        <v>50</v>
      </c>
      <c r="S10" s="221"/>
      <c r="T10" s="221"/>
      <c r="U10" s="221"/>
      <c r="V10" s="220"/>
      <c r="W10" s="220"/>
    </row>
    <row r="11" spans="1:23" ht="50.25" thickTop="1">
      <c r="A11" s="222" t="s">
        <v>238</v>
      </c>
      <c r="B11" s="35" t="s">
        <v>52</v>
      </c>
      <c r="C11" s="168" t="s">
        <v>239</v>
      </c>
      <c r="D11" s="35" t="s">
        <v>95</v>
      </c>
      <c r="E11" s="35" t="s">
        <v>161</v>
      </c>
      <c r="F11" s="35" t="s">
        <v>43</v>
      </c>
      <c r="G11" s="35" t="s">
        <v>51</v>
      </c>
      <c r="H11" s="48" t="s">
        <v>240</v>
      </c>
      <c r="I11" s="225"/>
      <c r="J11" s="35"/>
      <c r="K11" s="356" t="s">
        <v>100</v>
      </c>
      <c r="L11" s="135" t="s">
        <v>163</v>
      </c>
      <c r="M11" s="169">
        <v>55</v>
      </c>
      <c r="N11" s="36" t="s">
        <v>21</v>
      </c>
      <c r="O11" s="36">
        <f>B12</f>
        <v>0</v>
      </c>
      <c r="P11" s="36" t="s">
        <v>21</v>
      </c>
      <c r="Q11" s="36">
        <f>C12</f>
        <v>1</v>
      </c>
      <c r="R11" s="36" t="s">
        <v>158</v>
      </c>
      <c r="S11" s="142">
        <f>M11*O11*Q11</f>
        <v>0</v>
      </c>
      <c r="T11" s="36"/>
      <c r="U11" s="142"/>
      <c r="V11" s="216" t="s">
        <v>242</v>
      </c>
      <c r="W11" s="217"/>
    </row>
    <row r="12" spans="1:23" ht="31.5" customHeight="1">
      <c r="A12" s="223"/>
      <c r="B12" s="209"/>
      <c r="C12" s="209">
        <v>1</v>
      </c>
      <c r="D12" s="209"/>
      <c r="E12" s="209"/>
      <c r="F12" s="209"/>
      <c r="G12" s="209"/>
      <c r="H12" s="209">
        <v>1</v>
      </c>
      <c r="I12" s="226"/>
      <c r="J12" s="143"/>
      <c r="K12" s="228">
        <f>S11</f>
        <v>0</v>
      </c>
      <c r="L12" s="230" t="s">
        <v>169</v>
      </c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</row>
    <row r="13" spans="1:23" ht="33.75" customHeight="1" thickBot="1">
      <c r="A13" s="224"/>
      <c r="B13" s="210"/>
      <c r="C13" s="210"/>
      <c r="D13" s="210"/>
      <c r="E13" s="210"/>
      <c r="F13" s="210"/>
      <c r="G13" s="210"/>
      <c r="H13" s="210"/>
      <c r="I13" s="227"/>
      <c r="J13" s="134"/>
      <c r="K13" s="229"/>
      <c r="L13" s="167" t="s">
        <v>233</v>
      </c>
      <c r="M13" s="97">
        <f>E12</f>
        <v>0</v>
      </c>
      <c r="N13" s="97" t="s">
        <v>21</v>
      </c>
      <c r="O13" s="97">
        <f>G12</f>
        <v>0</v>
      </c>
      <c r="P13" s="97" t="s">
        <v>21</v>
      </c>
      <c r="Q13" s="97">
        <f>H12</f>
        <v>1</v>
      </c>
      <c r="R13" s="97" t="s">
        <v>160</v>
      </c>
      <c r="S13" s="97" t="s">
        <v>168</v>
      </c>
      <c r="T13" s="97">
        <f>D12</f>
        <v>0</v>
      </c>
      <c r="U13" s="97" t="s">
        <v>158</v>
      </c>
      <c r="V13" s="170"/>
      <c r="W13" s="97"/>
    </row>
    <row r="14" spans="1:23" ht="33.75" thickTop="1">
      <c r="A14" s="2"/>
      <c r="B14" s="39" t="s">
        <v>96</v>
      </c>
      <c r="C14" s="39" t="s">
        <v>56</v>
      </c>
      <c r="D14" s="214" t="s">
        <v>55</v>
      </c>
      <c r="E14" s="214"/>
      <c r="F14" s="214"/>
      <c r="G14" s="40"/>
      <c r="H14" s="41"/>
      <c r="I14" s="41"/>
      <c r="J14" s="41"/>
      <c r="K14" s="123" t="s">
        <v>101</v>
      </c>
      <c r="L14" s="212" t="s">
        <v>64</v>
      </c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</row>
    <row r="15" spans="1:23" ht="17.25" thickBot="1">
      <c r="A15" s="2"/>
      <c r="B15" s="42">
        <f>B4*C4*E4+B8*C8*E8+B12*C12*E12</f>
        <v>0</v>
      </c>
      <c r="C15" s="42">
        <f>F4*G4*H4+F6*G6*H6+F8*G8*H8+F10*G10*H10+F12*G12*H12</f>
        <v>0</v>
      </c>
      <c r="D15" s="215"/>
      <c r="E15" s="215"/>
      <c r="F15" s="215"/>
      <c r="G15" s="40"/>
      <c r="H15" s="41"/>
      <c r="I15" s="41"/>
      <c r="J15" s="41"/>
      <c r="K15" s="122">
        <f>K8+K12</f>
        <v>0</v>
      </c>
      <c r="L15" s="211">
        <f>K8</f>
        <v>0</v>
      </c>
      <c r="M15" s="213"/>
      <c r="N15" s="37" t="s">
        <v>67</v>
      </c>
      <c r="O15" s="211">
        <f>K12</f>
        <v>0</v>
      </c>
      <c r="P15" s="213"/>
      <c r="Q15" s="37" t="s">
        <v>68</v>
      </c>
      <c r="R15" s="211">
        <f>K15</f>
        <v>0</v>
      </c>
      <c r="S15" s="213"/>
      <c r="T15" s="37"/>
      <c r="U15" s="37"/>
      <c r="V15" s="37"/>
      <c r="W15" s="37"/>
    </row>
    <row r="16" spans="1:23" ht="32.25" thickTop="1">
      <c r="A16" s="2"/>
      <c r="B16" s="2"/>
      <c r="C16" s="2"/>
      <c r="D16" s="2"/>
      <c r="E16" s="2"/>
      <c r="F16" s="1"/>
      <c r="G16" s="44"/>
      <c r="H16" s="45"/>
      <c r="I16" s="45"/>
      <c r="J16" s="45"/>
      <c r="K16" s="124" t="s">
        <v>114</v>
      </c>
      <c r="L16" s="212" t="s">
        <v>65</v>
      </c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</row>
    <row r="17" spans="1:23" ht="17.25" thickBot="1">
      <c r="A17" s="2"/>
      <c r="B17" s="2"/>
      <c r="C17" s="2"/>
      <c r="D17" s="2"/>
      <c r="E17" s="2"/>
      <c r="F17" s="1"/>
      <c r="G17" s="44"/>
      <c r="H17" s="45"/>
      <c r="I17" s="45"/>
      <c r="J17" s="45"/>
      <c r="K17" s="122">
        <f>K4+K8</f>
        <v>0</v>
      </c>
      <c r="L17" s="211">
        <f>K4</f>
        <v>0</v>
      </c>
      <c r="M17" s="211"/>
      <c r="N17" s="43" t="s">
        <v>54</v>
      </c>
      <c r="O17" s="211">
        <f>K8</f>
        <v>0</v>
      </c>
      <c r="P17" s="211"/>
      <c r="Q17" s="95" t="s">
        <v>50</v>
      </c>
      <c r="R17" s="211">
        <f>K17</f>
        <v>0</v>
      </c>
      <c r="S17" s="211"/>
      <c r="T17" s="43"/>
      <c r="U17" s="43"/>
      <c r="V17" s="97"/>
      <c r="W17" s="97"/>
    </row>
    <row r="18" spans="1:23" ht="32.25" thickTop="1">
      <c r="K18" s="357" t="s">
        <v>102</v>
      </c>
      <c r="L18" s="212" t="s">
        <v>66</v>
      </c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</row>
    <row r="19" spans="1:23" ht="17.25" thickBot="1">
      <c r="K19" s="122">
        <f>K4+K8+K12</f>
        <v>0</v>
      </c>
      <c r="L19" s="211">
        <f>K4</f>
        <v>0</v>
      </c>
      <c r="M19" s="211"/>
      <c r="N19" s="43" t="s">
        <v>54</v>
      </c>
      <c r="O19" s="211">
        <f>K8</f>
        <v>0</v>
      </c>
      <c r="P19" s="211"/>
      <c r="Q19" s="95" t="s">
        <v>54</v>
      </c>
      <c r="R19" s="211">
        <f>K12</f>
        <v>0</v>
      </c>
      <c r="S19" s="211"/>
      <c r="T19" s="43" t="s">
        <v>50</v>
      </c>
      <c r="U19" s="211">
        <f>K19</f>
        <v>0</v>
      </c>
      <c r="V19" s="211"/>
      <c r="W19" s="97"/>
    </row>
    <row r="20" spans="1:23" ht="16.5" thickTop="1"/>
  </sheetData>
  <sheetProtection sheet="1" objects="1" scenarios="1"/>
  <mergeCells count="52">
    <mergeCell ref="A1:K1"/>
    <mergeCell ref="L1:W1"/>
    <mergeCell ref="B2:K2"/>
    <mergeCell ref="L2:W2"/>
    <mergeCell ref="A3:A6"/>
    <mergeCell ref="C4:C6"/>
    <mergeCell ref="D4:D6"/>
    <mergeCell ref="E4:E6"/>
    <mergeCell ref="V3:W3"/>
    <mergeCell ref="J4:J6"/>
    <mergeCell ref="I4:I6"/>
    <mergeCell ref="S6:U6"/>
    <mergeCell ref="V5:W6"/>
    <mergeCell ref="K4:K6"/>
    <mergeCell ref="B4:B6"/>
    <mergeCell ref="V7:W7"/>
    <mergeCell ref="V9:W10"/>
    <mergeCell ref="S10:U10"/>
    <mergeCell ref="A11:A13"/>
    <mergeCell ref="I11:I13"/>
    <mergeCell ref="K12:K13"/>
    <mergeCell ref="L12:W12"/>
    <mergeCell ref="K8:K10"/>
    <mergeCell ref="A7:A10"/>
    <mergeCell ref="B8:B10"/>
    <mergeCell ref="C8:C10"/>
    <mergeCell ref="D8:D10"/>
    <mergeCell ref="E8:E10"/>
    <mergeCell ref="I8:I10"/>
    <mergeCell ref="J8:J10"/>
    <mergeCell ref="V11:W11"/>
    <mergeCell ref="R15:S15"/>
    <mergeCell ref="D14:F15"/>
    <mergeCell ref="L16:W16"/>
    <mergeCell ref="L17:M17"/>
    <mergeCell ref="O15:P15"/>
    <mergeCell ref="L14:W14"/>
    <mergeCell ref="L15:M15"/>
    <mergeCell ref="L19:M19"/>
    <mergeCell ref="O19:P19"/>
    <mergeCell ref="R19:S19"/>
    <mergeCell ref="U19:V19"/>
    <mergeCell ref="O17:P17"/>
    <mergeCell ref="R17:S17"/>
    <mergeCell ref="L18:W18"/>
    <mergeCell ref="G12:G13"/>
    <mergeCell ref="H12:H13"/>
    <mergeCell ref="B12:B13"/>
    <mergeCell ref="C12:C13"/>
    <mergeCell ref="D12:D13"/>
    <mergeCell ref="E12:E13"/>
    <mergeCell ref="F12:F13"/>
  </mergeCells>
  <phoneticPr fontId="5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0" fitToHeight="0" orientation="landscape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AP45"/>
  <sheetViews>
    <sheetView view="pageBreakPreview" zoomScale="82" zoomScaleNormal="100" zoomScaleSheetLayoutView="82" workbookViewId="0">
      <selection activeCell="D6" sqref="D6"/>
    </sheetView>
  </sheetViews>
  <sheetFormatPr defaultRowHeight="16.5"/>
  <cols>
    <col min="1" max="1" width="21.625" style="3" customWidth="1"/>
    <col min="2" max="2" width="13.875" style="3" customWidth="1"/>
    <col min="3" max="3" width="14.125" style="3" customWidth="1"/>
    <col min="4" max="4" width="10.5" style="3" customWidth="1"/>
    <col min="5" max="5" width="18.75" style="3" customWidth="1"/>
    <col min="6" max="6" width="11.625" style="3" customWidth="1"/>
    <col min="7" max="7" width="14.625" style="3" customWidth="1"/>
    <col min="8" max="8" width="10.5" style="3" customWidth="1"/>
    <col min="9" max="9" width="19.625" style="3" customWidth="1"/>
    <col min="10" max="10" width="13.375" style="3" customWidth="1"/>
    <col min="11" max="11" width="9.5" style="3" bestFit="1" customWidth="1"/>
    <col min="12" max="12" width="5.75" style="117" customWidth="1"/>
    <col min="13" max="13" width="5.375" style="117" customWidth="1"/>
    <col min="14" max="14" width="7.375" style="117" customWidth="1"/>
    <col min="15" max="15" width="6.625" style="3" customWidth="1"/>
    <col min="16" max="16" width="5.5" style="3" bestFit="1" customWidth="1"/>
    <col min="17" max="17" width="11" style="3" customWidth="1"/>
    <col min="18" max="18" width="6" style="3" customWidth="1"/>
    <col min="19" max="19" width="8.125" style="3" customWidth="1"/>
    <col min="20" max="20" width="3.875" style="3" customWidth="1"/>
    <col min="21" max="21" width="6.5" style="3" customWidth="1"/>
    <col min="22" max="16384" width="9" style="3"/>
  </cols>
  <sheetData>
    <row r="1" spans="1:42" ht="73.150000000000006" customHeight="1">
      <c r="A1" s="276" t="s">
        <v>218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276"/>
      <c r="S1" s="276"/>
      <c r="T1" s="2"/>
      <c r="U1" s="1"/>
      <c r="V1" s="112"/>
      <c r="W1" s="113"/>
      <c r="X1" s="114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2" s="6" customFormat="1" ht="34.700000000000003" customHeight="1">
      <c r="A2" s="280" t="s">
        <v>107</v>
      </c>
      <c r="B2" s="280"/>
      <c r="C2" s="280"/>
      <c r="D2" s="280"/>
      <c r="E2" s="280"/>
      <c r="F2" s="280"/>
      <c r="G2" s="277" t="s">
        <v>110</v>
      </c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</row>
    <row r="3" spans="1:42" s="6" customFormat="1" ht="34.700000000000003" customHeight="1" thickBot="1">
      <c r="A3" s="281" t="s">
        <v>219</v>
      </c>
      <c r="B3" s="281"/>
      <c r="C3" s="281"/>
      <c r="D3" s="281"/>
      <c r="E3" s="281"/>
      <c r="F3" s="281"/>
      <c r="G3" s="281" t="s">
        <v>109</v>
      </c>
      <c r="H3" s="281"/>
      <c r="I3" s="281"/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</row>
    <row r="4" spans="1:42" ht="24.95" customHeight="1" thickTop="1">
      <c r="A4" s="58"/>
      <c r="B4" s="288" t="s">
        <v>89</v>
      </c>
      <c r="C4" s="289"/>
      <c r="D4" s="289"/>
      <c r="E4" s="290"/>
      <c r="F4" s="265" t="s">
        <v>225</v>
      </c>
      <c r="G4" s="266"/>
      <c r="H4" s="266"/>
      <c r="I4" s="267"/>
      <c r="J4" s="258" t="s">
        <v>11</v>
      </c>
      <c r="K4" s="259"/>
      <c r="L4" s="259"/>
      <c r="M4" s="259"/>
      <c r="N4" s="259"/>
      <c r="O4" s="259"/>
      <c r="P4" s="259"/>
      <c r="Q4" s="259"/>
      <c r="R4" s="259"/>
      <c r="S4" s="259"/>
    </row>
    <row r="5" spans="1:42" ht="24.95" customHeight="1">
      <c r="A5" s="47" t="s">
        <v>12</v>
      </c>
      <c r="B5" s="279" t="s">
        <v>13</v>
      </c>
      <c r="C5" s="254"/>
      <c r="D5" s="104" t="s">
        <v>14</v>
      </c>
      <c r="E5" s="61" t="s">
        <v>15</v>
      </c>
      <c r="F5" s="253" t="s">
        <v>13</v>
      </c>
      <c r="G5" s="254"/>
      <c r="H5" s="104" t="s">
        <v>14</v>
      </c>
      <c r="I5" s="61" t="s">
        <v>15</v>
      </c>
      <c r="J5" s="249" t="s">
        <v>220</v>
      </c>
      <c r="K5" s="250"/>
      <c r="L5" s="250"/>
      <c r="M5" s="250"/>
      <c r="N5" s="250"/>
      <c r="O5" s="250"/>
      <c r="P5" s="250"/>
      <c r="Q5" s="250"/>
      <c r="R5" s="250"/>
      <c r="S5" s="250"/>
    </row>
    <row r="6" spans="1:42" ht="45" customHeight="1">
      <c r="A6" s="72" t="s">
        <v>75</v>
      </c>
      <c r="B6" s="251">
        <f>'填入基本資料(填寫後數據自動匯入概算表，送件不需繳交)'!K4</f>
        <v>0</v>
      </c>
      <c r="C6" s="252"/>
      <c r="D6" s="63"/>
      <c r="E6" s="74">
        <f>B6*D6</f>
        <v>0</v>
      </c>
      <c r="F6" s="255">
        <f>'填入基本資料(填寫後數據自動匯入概算表，送件不需繳交)'!K15</f>
        <v>0</v>
      </c>
      <c r="G6" s="252"/>
      <c r="H6" s="63"/>
      <c r="I6" s="74">
        <f>F6*H6</f>
        <v>0</v>
      </c>
      <c r="J6" s="249"/>
      <c r="K6" s="250"/>
      <c r="L6" s="250"/>
      <c r="M6" s="250"/>
      <c r="N6" s="250"/>
      <c r="O6" s="250"/>
      <c r="P6" s="250"/>
      <c r="Q6" s="250"/>
      <c r="R6" s="250"/>
      <c r="S6" s="250"/>
    </row>
    <row r="7" spans="1:42" ht="45" customHeight="1">
      <c r="A7" s="278" t="s">
        <v>76</v>
      </c>
      <c r="B7" s="103" t="s">
        <v>77</v>
      </c>
      <c r="C7" s="166">
        <f>B6-C8</f>
        <v>0</v>
      </c>
      <c r="D7" s="284"/>
      <c r="E7" s="74">
        <f>C7*D7</f>
        <v>0</v>
      </c>
      <c r="F7" s="76" t="s">
        <v>77</v>
      </c>
      <c r="G7" s="166">
        <f>IF(F6-G8&gt;0,F6-G8,0)</f>
        <v>0</v>
      </c>
      <c r="H7" s="284"/>
      <c r="I7" s="74">
        <f>G7*H7</f>
        <v>0</v>
      </c>
      <c r="J7" s="249"/>
      <c r="K7" s="250"/>
      <c r="L7" s="250"/>
      <c r="M7" s="250"/>
      <c r="N7" s="250"/>
      <c r="O7" s="250"/>
      <c r="P7" s="250"/>
      <c r="Q7" s="250"/>
      <c r="R7" s="250"/>
      <c r="S7" s="250"/>
    </row>
    <row r="8" spans="1:42" ht="45" customHeight="1">
      <c r="A8" s="278"/>
      <c r="B8" s="103" t="s">
        <v>78</v>
      </c>
      <c r="C8" s="165">
        <f>IF(D7&gt;0,IF(B6&lt;3500,B6,3500),0)</f>
        <v>0</v>
      </c>
      <c r="D8" s="284"/>
      <c r="E8" s="74">
        <f>C8*D7</f>
        <v>0</v>
      </c>
      <c r="F8" s="76" t="s">
        <v>78</v>
      </c>
      <c r="G8" s="165">
        <f>IF(H7=0,0,3500-C8)</f>
        <v>0</v>
      </c>
      <c r="H8" s="284"/>
      <c r="I8" s="74">
        <f>G8*H7</f>
        <v>0</v>
      </c>
      <c r="J8" s="249"/>
      <c r="K8" s="250"/>
      <c r="L8" s="250"/>
      <c r="M8" s="250"/>
      <c r="N8" s="250"/>
      <c r="O8" s="250"/>
      <c r="P8" s="250"/>
      <c r="Q8" s="250"/>
      <c r="R8" s="250"/>
      <c r="S8" s="250"/>
    </row>
    <row r="9" spans="1:42" ht="59.25" customHeight="1">
      <c r="A9" s="162" t="s">
        <v>221</v>
      </c>
      <c r="B9" s="274" t="e">
        <f>O29</f>
        <v>#DIV/0!</v>
      </c>
      <c r="C9" s="275"/>
      <c r="D9" s="160">
        <f>D33</f>
        <v>0</v>
      </c>
      <c r="E9" s="74" t="e">
        <f>IF(B9*D9&gt;0,B9*D9,0)</f>
        <v>#DIV/0!</v>
      </c>
      <c r="F9" s="274" t="e">
        <f>O30</f>
        <v>#DIV/0!</v>
      </c>
      <c r="G9" s="275"/>
      <c r="H9" s="161">
        <f>D37</f>
        <v>0</v>
      </c>
      <c r="I9" s="74" t="e">
        <f>IF(F9*H9&gt;0,F9*H9,0)</f>
        <v>#DIV/0!</v>
      </c>
      <c r="J9" s="249"/>
      <c r="K9" s="250"/>
      <c r="L9" s="250"/>
      <c r="M9" s="250"/>
      <c r="N9" s="250"/>
      <c r="O9" s="250"/>
      <c r="P9" s="250"/>
      <c r="Q9" s="250"/>
      <c r="R9" s="250"/>
      <c r="S9" s="250"/>
    </row>
    <row r="10" spans="1:42" ht="45" customHeight="1">
      <c r="A10" s="50" t="s">
        <v>22</v>
      </c>
      <c r="B10" s="268"/>
      <c r="C10" s="269"/>
      <c r="D10" s="75">
        <f>SUM(D6:D8)</f>
        <v>0</v>
      </c>
      <c r="E10" s="77" t="e">
        <f>SUM(E6:E9)</f>
        <v>#DIV/0!</v>
      </c>
      <c r="F10" s="291"/>
      <c r="G10" s="269"/>
      <c r="H10" s="75">
        <f>SUM(H6:H8)</f>
        <v>0</v>
      </c>
      <c r="I10" s="77" t="e">
        <f>SUM(I6:I9)</f>
        <v>#DIV/0!</v>
      </c>
      <c r="J10" s="249"/>
      <c r="K10" s="250"/>
      <c r="L10" s="250"/>
      <c r="M10" s="250"/>
      <c r="N10" s="250"/>
      <c r="O10" s="250"/>
      <c r="P10" s="250"/>
      <c r="Q10" s="250"/>
      <c r="R10" s="250"/>
      <c r="S10" s="250"/>
    </row>
    <row r="11" spans="1:42" ht="24.95" customHeight="1">
      <c r="A11" s="292" t="s">
        <v>222</v>
      </c>
      <c r="B11" s="64" t="s">
        <v>13</v>
      </c>
      <c r="C11" s="102" t="s">
        <v>87</v>
      </c>
      <c r="D11" s="65" t="s">
        <v>88</v>
      </c>
      <c r="E11" s="66" t="s">
        <v>15</v>
      </c>
      <c r="F11" s="68" t="s">
        <v>13</v>
      </c>
      <c r="G11" s="102" t="s">
        <v>87</v>
      </c>
      <c r="H11" s="65" t="s">
        <v>14</v>
      </c>
      <c r="I11" s="66" t="s">
        <v>15</v>
      </c>
      <c r="J11" s="296" t="s">
        <v>86</v>
      </c>
      <c r="K11" s="297"/>
      <c r="L11" s="297"/>
      <c r="M11" s="297"/>
      <c r="N11" s="297"/>
      <c r="O11" s="297"/>
      <c r="P11" s="297"/>
      <c r="Q11" s="297"/>
      <c r="R11" s="297"/>
      <c r="S11" s="298"/>
    </row>
    <row r="12" spans="1:42" ht="45" customHeight="1">
      <c r="A12" s="292"/>
      <c r="B12" s="163">
        <v>176</v>
      </c>
      <c r="C12" s="70"/>
      <c r="D12" s="63"/>
      <c r="E12" s="74">
        <f>B12*C12*D12</f>
        <v>0</v>
      </c>
      <c r="F12" s="164">
        <v>176</v>
      </c>
      <c r="G12" s="70"/>
      <c r="H12" s="63"/>
      <c r="I12" s="74">
        <f>F12*G12*H12</f>
        <v>0</v>
      </c>
      <c r="J12" s="299"/>
      <c r="K12" s="300"/>
      <c r="L12" s="300"/>
      <c r="M12" s="300"/>
      <c r="N12" s="300"/>
      <c r="O12" s="300"/>
      <c r="P12" s="300"/>
      <c r="Q12" s="300"/>
      <c r="R12" s="300"/>
      <c r="S12" s="301"/>
    </row>
    <row r="13" spans="1:42" ht="54.75" customHeight="1">
      <c r="A13" s="109" t="s">
        <v>84</v>
      </c>
      <c r="B13" s="271">
        <v>0</v>
      </c>
      <c r="C13" s="272"/>
      <c r="D13" s="272"/>
      <c r="E13" s="273"/>
      <c r="F13" s="271">
        <v>0</v>
      </c>
      <c r="G13" s="272"/>
      <c r="H13" s="272"/>
      <c r="I13" s="273"/>
      <c r="J13" s="302"/>
      <c r="K13" s="303"/>
      <c r="L13" s="303"/>
      <c r="M13" s="303"/>
      <c r="N13" s="303"/>
      <c r="O13" s="303"/>
      <c r="P13" s="303"/>
      <c r="Q13" s="303"/>
      <c r="R13" s="303"/>
      <c r="S13" s="304"/>
    </row>
    <row r="14" spans="1:42" ht="45" customHeight="1">
      <c r="A14" s="50" t="s">
        <v>16</v>
      </c>
      <c r="B14" s="268">
        <f>E12+B13</f>
        <v>0</v>
      </c>
      <c r="C14" s="269"/>
      <c r="D14" s="269"/>
      <c r="E14" s="270"/>
      <c r="F14" s="291">
        <f>I12+F13</f>
        <v>0</v>
      </c>
      <c r="G14" s="269"/>
      <c r="H14" s="269"/>
      <c r="I14" s="270"/>
      <c r="J14" s="336"/>
      <c r="K14" s="337"/>
      <c r="L14" s="337"/>
      <c r="M14" s="337"/>
      <c r="N14" s="337"/>
      <c r="O14" s="337"/>
      <c r="P14" s="337"/>
      <c r="Q14" s="337"/>
      <c r="R14" s="337"/>
      <c r="S14" s="338"/>
    </row>
    <row r="15" spans="1:42" ht="45" customHeight="1" thickBot="1">
      <c r="A15" s="59" t="s">
        <v>85</v>
      </c>
      <c r="B15" s="285" t="e">
        <f>E10+B14</f>
        <v>#DIV/0!</v>
      </c>
      <c r="C15" s="286"/>
      <c r="D15" s="286"/>
      <c r="E15" s="287"/>
      <c r="F15" s="316" t="e">
        <f>I10+F14</f>
        <v>#DIV/0!</v>
      </c>
      <c r="G15" s="286"/>
      <c r="H15" s="286"/>
      <c r="I15" s="287"/>
      <c r="J15" s="256" t="s">
        <v>18</v>
      </c>
      <c r="K15" s="257"/>
      <c r="L15" s="257"/>
      <c r="M15" s="257"/>
      <c r="N15" s="257"/>
      <c r="O15" s="257"/>
      <c r="P15" s="257"/>
      <c r="Q15" s="257"/>
      <c r="R15" s="257"/>
      <c r="S15" s="257"/>
    </row>
    <row r="16" spans="1:42" ht="24.95" customHeight="1" thickTop="1">
      <c r="A16" s="60"/>
      <c r="B16" s="246" t="s">
        <v>82</v>
      </c>
      <c r="C16" s="247"/>
      <c r="D16" s="247"/>
      <c r="E16" s="248"/>
      <c r="F16" s="262" t="s">
        <v>230</v>
      </c>
      <c r="G16" s="263"/>
      <c r="H16" s="263"/>
      <c r="I16" s="264"/>
      <c r="J16" s="258" t="s">
        <v>11</v>
      </c>
      <c r="K16" s="259"/>
      <c r="L16" s="259"/>
      <c r="M16" s="259"/>
      <c r="N16" s="259"/>
      <c r="O16" s="259"/>
      <c r="P16" s="259"/>
      <c r="Q16" s="259"/>
      <c r="R16" s="259"/>
      <c r="S16" s="259"/>
    </row>
    <row r="17" spans="1:20" ht="24.95" customHeight="1">
      <c r="A17" s="67" t="s">
        <v>12</v>
      </c>
      <c r="B17" s="64" t="s">
        <v>13</v>
      </c>
      <c r="C17" s="102" t="s">
        <v>17</v>
      </c>
      <c r="D17" s="65" t="s">
        <v>14</v>
      </c>
      <c r="E17" s="67" t="s">
        <v>15</v>
      </c>
      <c r="F17" s="64" t="s">
        <v>13</v>
      </c>
      <c r="G17" s="102" t="s">
        <v>17</v>
      </c>
      <c r="H17" s="65" t="s">
        <v>14</v>
      </c>
      <c r="I17" s="66" t="s">
        <v>15</v>
      </c>
      <c r="J17" s="260" t="s">
        <v>223</v>
      </c>
      <c r="K17" s="261"/>
      <c r="L17" s="261"/>
      <c r="M17" s="261"/>
      <c r="N17" s="261"/>
      <c r="O17" s="261"/>
      <c r="P17" s="261"/>
      <c r="Q17" s="261"/>
      <c r="R17" s="261"/>
      <c r="S17" s="261"/>
    </row>
    <row r="18" spans="1:20" ht="96" customHeight="1">
      <c r="A18" s="109" t="s">
        <v>80</v>
      </c>
      <c r="B18" s="101">
        <v>400</v>
      </c>
      <c r="C18" s="73">
        <f>'填入基本資料(填寫後數據自動匯入概算表，送件不需繳交)'!G4*'填入基本資料(填寫後數據自動匯入概算表，送件不需繳交)'!H4</f>
        <v>0</v>
      </c>
      <c r="D18" s="73">
        <f>'填入基本資料(填寫後數據自動匯入概算表，送件不需繳交)'!F4</f>
        <v>0</v>
      </c>
      <c r="E18" s="82">
        <f>B18*C18*D18</f>
        <v>0</v>
      </c>
      <c r="F18" s="101">
        <v>400</v>
      </c>
      <c r="G18" s="63"/>
      <c r="H18" s="63"/>
      <c r="I18" s="74">
        <f>F18*G18*H18</f>
        <v>0</v>
      </c>
      <c r="J18" s="260"/>
      <c r="K18" s="261"/>
      <c r="L18" s="261"/>
      <c r="M18" s="261"/>
      <c r="N18" s="261"/>
      <c r="O18" s="261"/>
      <c r="P18" s="261"/>
      <c r="Q18" s="261"/>
      <c r="R18" s="261"/>
      <c r="S18" s="261"/>
    </row>
    <row r="19" spans="1:20" ht="24.95" customHeight="1">
      <c r="A19" s="293" t="s">
        <v>81</v>
      </c>
      <c r="B19" s="282" t="s">
        <v>69</v>
      </c>
      <c r="C19" s="283"/>
      <c r="D19" s="73" t="s">
        <v>70</v>
      </c>
      <c r="E19" s="69" t="s">
        <v>71</v>
      </c>
      <c r="F19" s="282" t="s">
        <v>69</v>
      </c>
      <c r="G19" s="283"/>
      <c r="H19" s="73" t="s">
        <v>70</v>
      </c>
      <c r="I19" s="62" t="s">
        <v>71</v>
      </c>
      <c r="J19" s="260" t="s">
        <v>111</v>
      </c>
      <c r="K19" s="261"/>
      <c r="L19" s="261"/>
      <c r="M19" s="261"/>
      <c r="N19" s="261"/>
      <c r="O19" s="261"/>
      <c r="P19" s="261"/>
      <c r="Q19" s="261"/>
      <c r="R19" s="261"/>
      <c r="S19" s="261"/>
    </row>
    <row r="20" spans="1:20" ht="39.950000000000003" customHeight="1">
      <c r="A20" s="293"/>
      <c r="B20" s="282">
        <f>'填入基本資料(填寫後數據自動匯入概算表，送件不需繳交)'!I4</f>
        <v>0</v>
      </c>
      <c r="C20" s="283"/>
      <c r="D20" s="63">
        <f>D6+D7</f>
        <v>0</v>
      </c>
      <c r="E20" s="82">
        <f>B20*D20</f>
        <v>0</v>
      </c>
      <c r="F20" s="282">
        <f>'填入基本資料(填寫後數據自動匯入概算表，送件不需繳交)'!I8</f>
        <v>0</v>
      </c>
      <c r="G20" s="283"/>
      <c r="H20" s="63">
        <f>H6+H7</f>
        <v>0</v>
      </c>
      <c r="I20" s="74">
        <f>F20*H20</f>
        <v>0</v>
      </c>
      <c r="J20" s="260"/>
      <c r="K20" s="261"/>
      <c r="L20" s="261"/>
      <c r="M20" s="261"/>
      <c r="N20" s="261"/>
      <c r="O20" s="261"/>
      <c r="P20" s="261"/>
      <c r="Q20" s="261"/>
      <c r="R20" s="261"/>
      <c r="S20" s="261"/>
    </row>
    <row r="21" spans="1:20" ht="45" customHeight="1">
      <c r="A21" s="69" t="s">
        <v>19</v>
      </c>
      <c r="B21" s="309" t="e">
        <f>B15-E18-E20-E23-B24</f>
        <v>#DIV/0!</v>
      </c>
      <c r="C21" s="310"/>
      <c r="D21" s="310"/>
      <c r="E21" s="311"/>
      <c r="F21" s="309" t="e">
        <f>F15-I18-I20-I23-F24</f>
        <v>#DIV/0!</v>
      </c>
      <c r="G21" s="310"/>
      <c r="H21" s="310"/>
      <c r="I21" s="313"/>
      <c r="J21" s="260" t="s">
        <v>63</v>
      </c>
      <c r="K21" s="261"/>
      <c r="L21" s="261"/>
      <c r="M21" s="261"/>
      <c r="N21" s="261"/>
      <c r="O21" s="261"/>
      <c r="P21" s="261"/>
      <c r="Q21" s="261"/>
      <c r="R21" s="261"/>
      <c r="S21" s="261"/>
    </row>
    <row r="22" spans="1:20" ht="24.95" customHeight="1">
      <c r="A22" s="293" t="s">
        <v>79</v>
      </c>
      <c r="B22" s="64" t="s">
        <v>13</v>
      </c>
      <c r="C22" s="102" t="s">
        <v>87</v>
      </c>
      <c r="D22" s="65" t="s">
        <v>88</v>
      </c>
      <c r="E22" s="67" t="s">
        <v>15</v>
      </c>
      <c r="F22" s="64" t="s">
        <v>13</v>
      </c>
      <c r="G22" s="102" t="s">
        <v>87</v>
      </c>
      <c r="H22" s="65" t="s">
        <v>14</v>
      </c>
      <c r="I22" s="66" t="s">
        <v>15</v>
      </c>
      <c r="J22" s="260" t="s">
        <v>224</v>
      </c>
      <c r="K22" s="261"/>
      <c r="L22" s="261"/>
      <c r="M22" s="261"/>
      <c r="N22" s="261"/>
      <c r="O22" s="261"/>
      <c r="P22" s="261"/>
      <c r="Q22" s="261"/>
      <c r="R22" s="261"/>
      <c r="S22" s="261"/>
    </row>
    <row r="23" spans="1:20" ht="45" customHeight="1">
      <c r="A23" s="293"/>
      <c r="B23" s="163">
        <v>176</v>
      </c>
      <c r="C23" s="78">
        <f>C12</f>
        <v>0</v>
      </c>
      <c r="D23" s="79">
        <f>D12</f>
        <v>0</v>
      </c>
      <c r="E23" s="80">
        <f>E12</f>
        <v>0</v>
      </c>
      <c r="F23" s="163">
        <v>176</v>
      </c>
      <c r="G23" s="78">
        <f>G12</f>
        <v>0</v>
      </c>
      <c r="H23" s="79">
        <f>H12</f>
        <v>0</v>
      </c>
      <c r="I23" s="81">
        <f>I12</f>
        <v>0</v>
      </c>
      <c r="J23" s="260"/>
      <c r="K23" s="261"/>
      <c r="L23" s="261"/>
      <c r="M23" s="261"/>
      <c r="N23" s="261"/>
      <c r="O23" s="261"/>
      <c r="P23" s="261"/>
      <c r="Q23" s="261"/>
      <c r="R23" s="261"/>
      <c r="S23" s="261"/>
    </row>
    <row r="24" spans="1:20" ht="60" customHeight="1">
      <c r="A24" s="105" t="s">
        <v>84</v>
      </c>
      <c r="B24" s="306">
        <f>B13</f>
        <v>0</v>
      </c>
      <c r="C24" s="307"/>
      <c r="D24" s="307"/>
      <c r="E24" s="308"/>
      <c r="F24" s="306">
        <f>F13</f>
        <v>0</v>
      </c>
      <c r="G24" s="307"/>
      <c r="H24" s="307"/>
      <c r="I24" s="312"/>
      <c r="J24" s="260"/>
      <c r="K24" s="261"/>
      <c r="L24" s="261"/>
      <c r="M24" s="261"/>
      <c r="N24" s="261"/>
      <c r="O24" s="261"/>
      <c r="P24" s="261"/>
      <c r="Q24" s="261"/>
      <c r="R24" s="261"/>
      <c r="S24" s="261"/>
    </row>
    <row r="25" spans="1:20" ht="45" customHeight="1" thickBot="1">
      <c r="A25" s="59" t="s">
        <v>83</v>
      </c>
      <c r="B25" s="285" t="e">
        <f>E18+E20+B21+E23+B24</f>
        <v>#DIV/0!</v>
      </c>
      <c r="C25" s="286"/>
      <c r="D25" s="286"/>
      <c r="E25" s="305"/>
      <c r="F25" s="285" t="e">
        <f>I18+I20+F21+I23+F24</f>
        <v>#DIV/0!</v>
      </c>
      <c r="G25" s="286"/>
      <c r="H25" s="286"/>
      <c r="I25" s="287"/>
      <c r="J25" s="256" t="s">
        <v>20</v>
      </c>
      <c r="K25" s="257"/>
      <c r="L25" s="257"/>
      <c r="M25" s="257"/>
      <c r="N25" s="257"/>
      <c r="O25" s="257"/>
      <c r="P25" s="257"/>
      <c r="Q25" s="257"/>
      <c r="R25" s="257"/>
      <c r="S25" s="257"/>
    </row>
    <row r="26" spans="1:20" ht="85.5" customHeight="1" thickTop="1">
      <c r="C26" s="294" t="s">
        <v>62</v>
      </c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4"/>
      <c r="P26" s="294"/>
      <c r="Q26" s="294"/>
      <c r="R26" s="294"/>
      <c r="S26" s="294"/>
    </row>
    <row r="27" spans="1:20" ht="32.25" customHeight="1" thickBot="1">
      <c r="C27" s="155" t="s">
        <v>186</v>
      </c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</row>
    <row r="28" spans="1:20" ht="60" customHeight="1">
      <c r="A28" s="347" t="s">
        <v>179</v>
      </c>
      <c r="B28" s="158" t="s">
        <v>184</v>
      </c>
      <c r="C28" s="149"/>
      <c r="D28" s="149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49"/>
      <c r="T28" s="150"/>
    </row>
    <row r="29" spans="1:20" ht="60" customHeight="1">
      <c r="A29" s="348"/>
      <c r="B29" s="157" t="s">
        <v>187</v>
      </c>
      <c r="C29" s="146" t="s">
        <v>189</v>
      </c>
      <c r="D29" s="354">
        <f>B33*C33</f>
        <v>0</v>
      </c>
      <c r="E29" s="355"/>
      <c r="F29" s="146" t="s">
        <v>180</v>
      </c>
      <c r="G29" s="147">
        <f>E33</f>
        <v>0</v>
      </c>
      <c r="H29" s="146" t="s">
        <v>181</v>
      </c>
      <c r="I29" s="147">
        <f>D33</f>
        <v>0</v>
      </c>
      <c r="J29" s="146" t="s">
        <v>182</v>
      </c>
      <c r="K29" s="354">
        <f>J33-I33</f>
        <v>0</v>
      </c>
      <c r="L29" s="355"/>
      <c r="M29" s="355"/>
      <c r="N29" s="146" t="s">
        <v>183</v>
      </c>
      <c r="O29" s="314" t="e">
        <f>((400*D29*G29)/0.8/I29)-K29</f>
        <v>#DIV/0!</v>
      </c>
      <c r="P29" s="315"/>
      <c r="Q29" s="146" t="s">
        <v>185</v>
      </c>
      <c r="R29" s="146"/>
      <c r="S29" s="146"/>
      <c r="T29" s="156"/>
    </row>
    <row r="30" spans="1:20" ht="60" customHeight="1" thickBot="1">
      <c r="A30" s="349"/>
      <c r="B30" s="159" t="s">
        <v>188</v>
      </c>
      <c r="C30" s="151" t="s">
        <v>189</v>
      </c>
      <c r="D30" s="350">
        <f>B37*C37+B41*C41</f>
        <v>0</v>
      </c>
      <c r="E30" s="351"/>
      <c r="F30" s="151" t="s">
        <v>180</v>
      </c>
      <c r="G30" s="152">
        <f>E37</f>
        <v>0</v>
      </c>
      <c r="H30" s="151" t="s">
        <v>181</v>
      </c>
      <c r="I30" s="152">
        <f>D37</f>
        <v>0</v>
      </c>
      <c r="J30" s="151" t="s">
        <v>182</v>
      </c>
      <c r="K30" s="350">
        <f>J37-I37+J41</f>
        <v>0</v>
      </c>
      <c r="L30" s="351"/>
      <c r="M30" s="351"/>
      <c r="N30" s="151" t="s">
        <v>183</v>
      </c>
      <c r="O30" s="352" t="e">
        <f>((400*D30*G30)/0.8/I30)-K30</f>
        <v>#DIV/0!</v>
      </c>
      <c r="P30" s="353"/>
      <c r="Q30" s="151" t="s">
        <v>185</v>
      </c>
      <c r="R30" s="153"/>
      <c r="S30" s="151"/>
      <c r="T30" s="154"/>
    </row>
    <row r="31" spans="1:20" s="4" customFormat="1" ht="21.75" thickBot="1">
      <c r="C31" s="295"/>
      <c r="D31" s="295"/>
      <c r="E31" s="295"/>
      <c r="F31" s="295"/>
      <c r="G31" s="295"/>
      <c r="H31" s="49"/>
      <c r="I31" s="49"/>
      <c r="J31" s="7"/>
      <c r="K31" s="331" t="s">
        <v>170</v>
      </c>
      <c r="L31" s="332"/>
      <c r="M31" s="7"/>
      <c r="N31" s="7"/>
      <c r="O31" s="7"/>
      <c r="P31" s="7"/>
      <c r="Q31" s="7"/>
      <c r="R31" s="7"/>
      <c r="S31" s="7"/>
    </row>
    <row r="32" spans="1:20" s="115" customFormat="1" ht="16.5" customHeight="1" thickTop="1">
      <c r="A32" s="317" t="s">
        <v>104</v>
      </c>
      <c r="B32" s="51" t="s">
        <v>23</v>
      </c>
      <c r="C32" s="51" t="s">
        <v>72</v>
      </c>
      <c r="D32" s="51" t="s">
        <v>90</v>
      </c>
      <c r="E32" s="51" t="s">
        <v>24</v>
      </c>
      <c r="F32" s="51" t="s">
        <v>25</v>
      </c>
      <c r="G32" s="51" t="s">
        <v>0</v>
      </c>
      <c r="H32" s="51" t="s">
        <v>98</v>
      </c>
      <c r="I32" s="57" t="s">
        <v>57</v>
      </c>
      <c r="J32" s="71" t="s">
        <v>103</v>
      </c>
      <c r="K32" s="141">
        <f>'填入基本資料(填寫後數據自動匯入概算表，送件不需繳交)'!M3</f>
        <v>55</v>
      </c>
      <c r="L32" s="141" t="s">
        <v>21</v>
      </c>
      <c r="M32" s="145">
        <f>B33</f>
        <v>0</v>
      </c>
      <c r="N32" s="141" t="s">
        <v>21</v>
      </c>
      <c r="O32" s="145">
        <f>C33</f>
        <v>4</v>
      </c>
      <c r="P32" s="141" t="s">
        <v>171</v>
      </c>
      <c r="Q32" s="145">
        <f>I33</f>
        <v>0</v>
      </c>
      <c r="R32" s="141" t="s">
        <v>158</v>
      </c>
      <c r="S32" s="141">
        <f>'填入基本資料(填寫後數據自動匯入概算表，送件不需繳交)'!U3</f>
        <v>0</v>
      </c>
    </row>
    <row r="33" spans="1:21" s="115" customFormat="1" ht="27" customHeight="1">
      <c r="A33" s="318"/>
      <c r="B33" s="320">
        <f>'填入基本資料(填寫後數據自動匯入概算表，送件不需繳交)'!B4</f>
        <v>0</v>
      </c>
      <c r="C33" s="320">
        <f>'填入基本資料(填寫後數據自動匯入概算表，送件不需繳交)'!C4</f>
        <v>4</v>
      </c>
      <c r="D33" s="320">
        <f>'填入基本資料(填寫後數據自動匯入概算表，送件不需繳交)'!D4</f>
        <v>0</v>
      </c>
      <c r="E33" s="320">
        <f>'填入基本資料(填寫後數據自動匯入概算表，送件不需繳交)'!E4</f>
        <v>0</v>
      </c>
      <c r="F33" s="107">
        <f>'填入基本資料(填寫後數據自動匯入概算表，送件不需繳交)'!F4</f>
        <v>0</v>
      </c>
      <c r="G33" s="107">
        <f>'填入基本資料(填寫後數據自動匯入概算表，送件不需繳交)'!G4</f>
        <v>0</v>
      </c>
      <c r="H33" s="90">
        <f>'填入基本資料(填寫後數據自動匯入概算表，送件不需繳交)'!H4</f>
        <v>0</v>
      </c>
      <c r="I33" s="329">
        <f>'填入基本資料(填寫後數據自動匯入概算表，送件不需繳交)'!I4</f>
        <v>0</v>
      </c>
      <c r="J33" s="341">
        <f>'填入基本資料(填寫後數據自動匯入概算表，送件不需繳交)'!K4</f>
        <v>0</v>
      </c>
      <c r="K33" s="52" t="s">
        <v>172</v>
      </c>
      <c r="L33" s="52">
        <f>F33</f>
        <v>0</v>
      </c>
      <c r="M33" s="52" t="s">
        <v>21</v>
      </c>
      <c r="N33" s="52">
        <f>G33</f>
        <v>0</v>
      </c>
      <c r="O33" s="52" t="s">
        <v>21</v>
      </c>
      <c r="P33" s="52">
        <f>H33</f>
        <v>0</v>
      </c>
      <c r="Q33" s="52" t="s">
        <v>171</v>
      </c>
      <c r="R33" s="52"/>
      <c r="S33" s="52"/>
    </row>
    <row r="34" spans="1:21" s="115" customFormat="1" ht="31.5">
      <c r="A34" s="318"/>
      <c r="B34" s="320"/>
      <c r="C34" s="320"/>
      <c r="D34" s="320"/>
      <c r="E34" s="320"/>
      <c r="F34" s="107" t="s">
        <v>60</v>
      </c>
      <c r="G34" s="107" t="s">
        <v>0</v>
      </c>
      <c r="H34" s="91" t="s">
        <v>98</v>
      </c>
      <c r="I34" s="329"/>
      <c r="J34" s="341"/>
      <c r="K34" s="52" t="s">
        <v>173</v>
      </c>
      <c r="L34" s="52">
        <f>F35</f>
        <v>0</v>
      </c>
      <c r="M34" s="52" t="s">
        <v>21</v>
      </c>
      <c r="N34" s="52">
        <f>G35</f>
        <v>0</v>
      </c>
      <c r="O34" s="52" t="s">
        <v>21</v>
      </c>
      <c r="P34" s="52">
        <f>H35</f>
        <v>0</v>
      </c>
      <c r="Q34" s="52" t="s">
        <v>174</v>
      </c>
      <c r="R34" s="52" t="s">
        <v>160</v>
      </c>
      <c r="S34" s="52"/>
    </row>
    <row r="35" spans="1:21" s="115" customFormat="1" ht="24" customHeight="1" thickBot="1">
      <c r="A35" s="319"/>
      <c r="B35" s="321"/>
      <c r="C35" s="321"/>
      <c r="D35" s="321"/>
      <c r="E35" s="321"/>
      <c r="F35" s="108">
        <f>'填入基本資料(填寫後數據自動匯入概算表，送件不需繳交)'!F6</f>
        <v>0</v>
      </c>
      <c r="G35" s="108">
        <f>'填入基本資料(填寫後數據自動匯入概算表，送件不需繳交)'!G6</f>
        <v>0</v>
      </c>
      <c r="H35" s="108">
        <f>'填入基本資料(填寫後數據自動匯入概算表，送件不需繳交)'!H6</f>
        <v>0</v>
      </c>
      <c r="I35" s="330"/>
      <c r="J35" s="342"/>
      <c r="K35" s="53" t="s">
        <v>175</v>
      </c>
      <c r="L35" s="53" t="s">
        <v>176</v>
      </c>
      <c r="M35" s="53">
        <f>D33</f>
        <v>0</v>
      </c>
      <c r="N35" s="53" t="s">
        <v>171</v>
      </c>
      <c r="O35" s="53">
        <f>I33</f>
        <v>0</v>
      </c>
      <c r="P35" s="53" t="s">
        <v>158</v>
      </c>
      <c r="Q35" s="53">
        <f>'填入基本資料(填寫後數據自動匯入概算表，送件不需繳交)'!S6</f>
        <v>0</v>
      </c>
      <c r="R35" s="53"/>
      <c r="S35" s="53"/>
    </row>
    <row r="36" spans="1:21" s="115" customFormat="1" ht="16.5" customHeight="1" thickTop="1">
      <c r="A36" s="317" t="s">
        <v>226</v>
      </c>
      <c r="B36" s="54" t="s">
        <v>23</v>
      </c>
      <c r="C36" s="54" t="s">
        <v>73</v>
      </c>
      <c r="D36" s="54" t="s">
        <v>90</v>
      </c>
      <c r="E36" s="54" t="s">
        <v>24</v>
      </c>
      <c r="F36" s="54" t="s">
        <v>25</v>
      </c>
      <c r="G36" s="54" t="s">
        <v>0</v>
      </c>
      <c r="H36" s="51" t="s">
        <v>98</v>
      </c>
      <c r="I36" s="56" t="s">
        <v>61</v>
      </c>
      <c r="J36" s="71" t="s">
        <v>26</v>
      </c>
      <c r="K36" s="106">
        <f>'填入基本資料(填寫後數據自動匯入概算表，送件不需繳交)'!M7</f>
        <v>55</v>
      </c>
      <c r="L36" s="106" t="s">
        <v>21</v>
      </c>
      <c r="M36" s="106">
        <f>B37</f>
        <v>0</v>
      </c>
      <c r="N36" s="106" t="s">
        <v>21</v>
      </c>
      <c r="O36" s="106">
        <f>C37</f>
        <v>4</v>
      </c>
      <c r="P36" s="106" t="s">
        <v>171</v>
      </c>
      <c r="Q36" s="106">
        <f>I37</f>
        <v>0</v>
      </c>
      <c r="R36" s="138" t="s">
        <v>158</v>
      </c>
      <c r="S36" s="106">
        <f>'填入基本資料(填寫後數據自動匯入概算表，送件不需繳交)'!U7</f>
        <v>0</v>
      </c>
    </row>
    <row r="37" spans="1:21" s="115" customFormat="1" ht="22.5" customHeight="1">
      <c r="A37" s="318"/>
      <c r="B37" s="320">
        <f>'填入基本資料(填寫後數據自動匯入概算表，送件不需繳交)'!B8</f>
        <v>0</v>
      </c>
      <c r="C37" s="320">
        <f>'填入基本資料(填寫後數據自動匯入概算表，送件不需繳交)'!C8</f>
        <v>4</v>
      </c>
      <c r="D37" s="320">
        <f>'填入基本資料(填寫後數據自動匯入概算表，送件不需繳交)'!D8</f>
        <v>0</v>
      </c>
      <c r="E37" s="320">
        <f>'填入基本資料(填寫後數據自動匯入概算表，送件不需繳交)'!E8</f>
        <v>0</v>
      </c>
      <c r="F37" s="107">
        <f>'填入基本資料(填寫後數據自動匯入概算表，送件不需繳交)'!F8</f>
        <v>0</v>
      </c>
      <c r="G37" s="107">
        <f>'填入基本資料(填寫後數據自動匯入概算表，送件不需繳交)'!G8</f>
        <v>0</v>
      </c>
      <c r="H37" s="107">
        <f>'填入基本資料(填寫後數據自動匯入概算表，送件不需繳交)'!H8</f>
        <v>0</v>
      </c>
      <c r="I37" s="329">
        <f>'填入基本資料(填寫後數據自動匯入概算表，送件不需繳交)'!I8</f>
        <v>0</v>
      </c>
      <c r="J37" s="341">
        <f>'填入基本資料(填寫後數據自動匯入概算表，送件不需繳交)'!K8</f>
        <v>0</v>
      </c>
      <c r="K37" s="52" t="s">
        <v>172</v>
      </c>
      <c r="L37" s="52">
        <f>F37</f>
        <v>0</v>
      </c>
      <c r="M37" s="52" t="s">
        <v>21</v>
      </c>
      <c r="N37" s="52">
        <f>G37</f>
        <v>0</v>
      </c>
      <c r="O37" s="52" t="s">
        <v>21</v>
      </c>
      <c r="P37" s="52">
        <f>H37</f>
        <v>0</v>
      </c>
      <c r="Q37" s="52" t="s">
        <v>171</v>
      </c>
      <c r="R37" s="52"/>
      <c r="S37" s="52"/>
    </row>
    <row r="38" spans="1:21" s="115" customFormat="1" ht="31.5">
      <c r="A38" s="318"/>
      <c r="B38" s="320"/>
      <c r="C38" s="320"/>
      <c r="D38" s="320"/>
      <c r="E38" s="320"/>
      <c r="F38" s="107" t="s">
        <v>60</v>
      </c>
      <c r="G38" s="107" t="s">
        <v>0</v>
      </c>
      <c r="H38" s="91" t="s">
        <v>98</v>
      </c>
      <c r="I38" s="329"/>
      <c r="J38" s="341"/>
      <c r="K38" s="52" t="s">
        <v>173</v>
      </c>
      <c r="L38" s="52">
        <f>F39</f>
        <v>0</v>
      </c>
      <c r="M38" s="52" t="s">
        <v>21</v>
      </c>
      <c r="N38" s="52">
        <f>G39</f>
        <v>0</v>
      </c>
      <c r="O38" s="52" t="s">
        <v>21</v>
      </c>
      <c r="P38" s="52">
        <f>H39</f>
        <v>0</v>
      </c>
      <c r="Q38" s="52" t="s">
        <v>174</v>
      </c>
      <c r="R38" s="52" t="s">
        <v>160</v>
      </c>
      <c r="S38" s="52"/>
    </row>
    <row r="39" spans="1:21" s="115" customFormat="1" ht="26.25" customHeight="1" thickBot="1">
      <c r="A39" s="319"/>
      <c r="B39" s="321"/>
      <c r="C39" s="321"/>
      <c r="D39" s="321"/>
      <c r="E39" s="321"/>
      <c r="F39" s="108">
        <f>'填入基本資料(填寫後數據自動匯入概算表，送件不需繳交)'!F10</f>
        <v>0</v>
      </c>
      <c r="G39" s="108">
        <f>'填入基本資料(填寫後數據自動匯入概算表，送件不需繳交)'!G10</f>
        <v>0</v>
      </c>
      <c r="H39" s="108">
        <f>'填入基本資料(填寫後數據自動匯入概算表，送件不需繳交)'!H10</f>
        <v>0</v>
      </c>
      <c r="I39" s="330"/>
      <c r="J39" s="342"/>
      <c r="K39" s="53" t="s">
        <v>175</v>
      </c>
      <c r="L39" s="53" t="s">
        <v>176</v>
      </c>
      <c r="M39" s="53">
        <f>D37</f>
        <v>0</v>
      </c>
      <c r="N39" s="53" t="s">
        <v>171</v>
      </c>
      <c r="O39" s="53">
        <f>I37</f>
        <v>0</v>
      </c>
      <c r="P39" s="53" t="s">
        <v>158</v>
      </c>
      <c r="Q39" s="53">
        <f>'填入基本資料(填寫後數據自動匯入概算表，送件不需繳交)'!S10</f>
        <v>0</v>
      </c>
      <c r="R39" s="53"/>
      <c r="S39" s="53"/>
    </row>
    <row r="40" spans="1:21" s="115" customFormat="1" ht="18.600000000000001" customHeight="1" thickTop="1">
      <c r="A40" s="317" t="s">
        <v>243</v>
      </c>
      <c r="B40" s="54" t="s">
        <v>23</v>
      </c>
      <c r="C40" s="54" t="s">
        <v>74</v>
      </c>
      <c r="D40" s="54" t="s">
        <v>90</v>
      </c>
      <c r="E40" s="54" t="s">
        <v>24</v>
      </c>
      <c r="F40" s="54" t="s">
        <v>25</v>
      </c>
      <c r="G40" s="54" t="s">
        <v>0</v>
      </c>
      <c r="H40" s="51" t="s">
        <v>98</v>
      </c>
      <c r="I40" s="324"/>
      <c r="J40" s="71" t="s">
        <v>26</v>
      </c>
      <c r="K40" s="106">
        <f>'填入基本資料(填寫後數據自動匯入概算表，送件不需繳交)'!M11</f>
        <v>55</v>
      </c>
      <c r="L40" s="106" t="s">
        <v>21</v>
      </c>
      <c r="M40" s="106">
        <f>B41</f>
        <v>0</v>
      </c>
      <c r="N40" s="106" t="s">
        <v>21</v>
      </c>
      <c r="O40" s="106">
        <f>C41</f>
        <v>1</v>
      </c>
      <c r="P40" s="106" t="s">
        <v>158</v>
      </c>
      <c r="Q40" s="106">
        <f>'填入基本資料(填寫後數據自動匯入概算表，送件不需繳交)'!S11</f>
        <v>0</v>
      </c>
      <c r="R40" s="138"/>
      <c r="S40" s="106"/>
    </row>
    <row r="41" spans="1:21" s="115" customFormat="1" ht="33" customHeight="1" thickBot="1">
      <c r="A41" s="319"/>
      <c r="B41" s="139">
        <f>'填入基本資料(填寫後數據自動匯入概算表，送件不需繳交)'!B12</f>
        <v>0</v>
      </c>
      <c r="C41" s="139">
        <f>'填入基本資料(填寫後數據自動匯入概算表，送件不需繳交)'!C12</f>
        <v>1</v>
      </c>
      <c r="D41" s="139">
        <f>'填入基本資料(填寫後數據自動匯入概算表，送件不需繳交)'!D12</f>
        <v>0</v>
      </c>
      <c r="E41" s="139">
        <f>'填入基本資料(填寫後數據自動匯入概算表，送件不需繳交)'!E12</f>
        <v>0</v>
      </c>
      <c r="F41" s="108">
        <f>'填入基本資料(填寫後數據自動匯入概算表，送件不需繳交)'!F12</f>
        <v>0</v>
      </c>
      <c r="G41" s="108">
        <f>'填入基本資料(填寫後數據自動匯入概算表，送件不需繳交)'!G12</f>
        <v>0</v>
      </c>
      <c r="H41" s="108">
        <f>'填入基本資料(填寫後數據自動匯入概算表，送件不需繳交)'!H12</f>
        <v>1</v>
      </c>
      <c r="I41" s="325"/>
      <c r="J41" s="140">
        <f>'填入基本資料(填寫後數據自動匯入概算表，送件不需繳交)'!K12</f>
        <v>0</v>
      </c>
      <c r="K41" s="115" t="s">
        <v>172</v>
      </c>
      <c r="L41" s="52">
        <f>F41</f>
        <v>0</v>
      </c>
      <c r="M41" s="52" t="s">
        <v>21</v>
      </c>
      <c r="N41" s="55">
        <f>G41</f>
        <v>0</v>
      </c>
      <c r="O41" s="53" t="s">
        <v>21</v>
      </c>
      <c r="P41" s="53">
        <f>H41</f>
        <v>1</v>
      </c>
      <c r="Q41" s="53" t="s">
        <v>178</v>
      </c>
      <c r="R41" s="53" t="s">
        <v>177</v>
      </c>
      <c r="S41" s="53">
        <f>D41</f>
        <v>0</v>
      </c>
      <c r="T41" s="115" t="s">
        <v>158</v>
      </c>
      <c r="U41" s="115">
        <f>'填入基本資料(填寫後數據自動匯入概算表，送件不需繳交)'!V13</f>
        <v>0</v>
      </c>
    </row>
    <row r="42" spans="1:21" s="116" customFormat="1" ht="50.45" customHeight="1" thickTop="1">
      <c r="A42" s="110" t="s">
        <v>231</v>
      </c>
      <c r="B42" s="110" t="s">
        <v>91</v>
      </c>
      <c r="C42" s="343" t="s">
        <v>108</v>
      </c>
      <c r="D42" s="344"/>
      <c r="E42" s="339" t="s">
        <v>92</v>
      </c>
      <c r="F42" s="340"/>
      <c r="G42" s="110" t="s">
        <v>112</v>
      </c>
      <c r="H42" s="326" t="s">
        <v>93</v>
      </c>
      <c r="I42" s="327"/>
      <c r="J42" s="126" t="s">
        <v>115</v>
      </c>
      <c r="K42" s="127">
        <f>E12+I12</f>
        <v>0</v>
      </c>
      <c r="L42" s="333" t="s">
        <v>116</v>
      </c>
      <c r="M42" s="334"/>
      <c r="N42" s="125">
        <f>B13+F13</f>
        <v>0</v>
      </c>
      <c r="O42" s="333" t="s">
        <v>117</v>
      </c>
      <c r="P42" s="335"/>
      <c r="Q42" s="125">
        <f>E8+I8</f>
        <v>0</v>
      </c>
      <c r="R42" s="144"/>
    </row>
    <row r="43" spans="1:21" s="116" customFormat="1" ht="29.25" customHeight="1">
      <c r="A43" s="111">
        <f>'填入基本資料(填寫後數據自動匯入概算表，送件不需繳交)'!B15</f>
        <v>0</v>
      </c>
      <c r="B43" s="111">
        <f>'填入基本資料(填寫後數據自動匯入概算表，送件不需繳交)'!C15</f>
        <v>0</v>
      </c>
      <c r="C43" s="345"/>
      <c r="D43" s="346"/>
      <c r="E43" s="322">
        <f>'填入基本資料(填寫後數據自動匯入概算表，送件不需繳交)'!K4</f>
        <v>0</v>
      </c>
      <c r="F43" s="323"/>
      <c r="G43" s="94">
        <f>'填入基本資料(填寫後數據自動匯入概算表，送件不需繳交)'!K15</f>
        <v>0</v>
      </c>
      <c r="H43" s="328">
        <f>'填入基本資料(填寫後數據自動匯入概算表，送件不需繳交)'!K19</f>
        <v>0</v>
      </c>
      <c r="I43" s="328"/>
      <c r="J43" s="93"/>
      <c r="K43" s="84"/>
      <c r="L43" s="84"/>
      <c r="M43" s="84"/>
      <c r="N43" s="84"/>
      <c r="O43" s="84"/>
      <c r="P43" s="84"/>
    </row>
    <row r="44" spans="1:21">
      <c r="L44" s="3"/>
    </row>
    <row r="45" spans="1:21">
      <c r="L45" s="3"/>
    </row>
  </sheetData>
  <mergeCells count="83">
    <mergeCell ref="O42:P42"/>
    <mergeCell ref="J14:S14"/>
    <mergeCell ref="A22:A23"/>
    <mergeCell ref="E42:F42"/>
    <mergeCell ref="B33:B35"/>
    <mergeCell ref="B37:B39"/>
    <mergeCell ref="J37:J39"/>
    <mergeCell ref="I37:I39"/>
    <mergeCell ref="J33:J35"/>
    <mergeCell ref="C42:D43"/>
    <mergeCell ref="A28:A30"/>
    <mergeCell ref="D30:E30"/>
    <mergeCell ref="K30:M30"/>
    <mergeCell ref="O30:P30"/>
    <mergeCell ref="D29:E29"/>
    <mergeCell ref="K29:M29"/>
    <mergeCell ref="I40:I41"/>
    <mergeCell ref="H42:I42"/>
    <mergeCell ref="H43:I43"/>
    <mergeCell ref="I33:I35"/>
    <mergeCell ref="K31:L31"/>
    <mergeCell ref="L42:M42"/>
    <mergeCell ref="A32:A35"/>
    <mergeCell ref="D33:D35"/>
    <mergeCell ref="E33:E35"/>
    <mergeCell ref="C33:C35"/>
    <mergeCell ref="E43:F43"/>
    <mergeCell ref="A40:A41"/>
    <mergeCell ref="E37:E39"/>
    <mergeCell ref="A36:A39"/>
    <mergeCell ref="C37:C39"/>
    <mergeCell ref="D37:D39"/>
    <mergeCell ref="C26:S26"/>
    <mergeCell ref="C31:G31"/>
    <mergeCell ref="J11:S13"/>
    <mergeCell ref="F25:I25"/>
    <mergeCell ref="B25:E25"/>
    <mergeCell ref="B24:E24"/>
    <mergeCell ref="J25:S25"/>
    <mergeCell ref="B21:E21"/>
    <mergeCell ref="J21:S21"/>
    <mergeCell ref="F24:I24"/>
    <mergeCell ref="J22:S24"/>
    <mergeCell ref="F21:I21"/>
    <mergeCell ref="O29:P29"/>
    <mergeCell ref="F15:I15"/>
    <mergeCell ref="F14:I14"/>
    <mergeCell ref="B13:E13"/>
    <mergeCell ref="F19:G19"/>
    <mergeCell ref="A3:F3"/>
    <mergeCell ref="D7:D8"/>
    <mergeCell ref="B10:C10"/>
    <mergeCell ref="J19:S20"/>
    <mergeCell ref="F20:G20"/>
    <mergeCell ref="B20:C20"/>
    <mergeCell ref="B19:C19"/>
    <mergeCell ref="B15:E15"/>
    <mergeCell ref="B4:E4"/>
    <mergeCell ref="F10:G10"/>
    <mergeCell ref="F9:G9"/>
    <mergeCell ref="A11:A12"/>
    <mergeCell ref="A19:A20"/>
    <mergeCell ref="H7:H8"/>
    <mergeCell ref="A1:S1"/>
    <mergeCell ref="J4:S4"/>
    <mergeCell ref="G2:S2"/>
    <mergeCell ref="A7:A8"/>
    <mergeCell ref="B5:C5"/>
    <mergeCell ref="A2:F2"/>
    <mergeCell ref="G3:S3"/>
    <mergeCell ref="J17:S18"/>
    <mergeCell ref="F16:I16"/>
    <mergeCell ref="F4:I4"/>
    <mergeCell ref="B14:E14"/>
    <mergeCell ref="F13:I13"/>
    <mergeCell ref="B9:C9"/>
    <mergeCell ref="B16:E16"/>
    <mergeCell ref="J5:S10"/>
    <mergeCell ref="B6:C6"/>
    <mergeCell ref="F5:G5"/>
    <mergeCell ref="F6:G6"/>
    <mergeCell ref="J15:S15"/>
    <mergeCell ref="J16:S16"/>
  </mergeCells>
  <phoneticPr fontId="36" type="noConversion"/>
  <dataValidations count="2">
    <dataValidation type="whole" operator="lessThanOrEqual" allowBlank="1" showInputMessage="1" showErrorMessage="1" sqref="E9 I9">
      <formula1>5</formula1>
    </dataValidation>
    <dataValidation type="whole" operator="lessThanOrEqual" allowBlank="1" showInputMessage="1" showErrorMessage="1" sqref="C8 F9:G9 G8">
      <formula1>3500</formula1>
    </dataValidation>
  </dataValidations>
  <printOptions horizontalCentered="1" verticalCentered="1"/>
  <pageMargins left="0.11811023622047245" right="0.11811023622047245" top="0.35433070866141736" bottom="0.35433070866141736" header="0" footer="0"/>
  <pageSetup paperSize="9" scale="45" fitToHeight="0" orientation="portrait" r:id="rId1"/>
  <headerFooter>
    <oddHeader>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已命名的範圍</vt:lpstr>
      </vt:variant>
      <vt:variant>
        <vt:i4>2</vt:i4>
      </vt:variant>
    </vt:vector>
  </HeadingPairs>
  <TitlesOfParts>
    <vt:vector size="7" baseType="lpstr">
      <vt:lpstr>112年寒假檢核表</vt:lpstr>
      <vt:lpstr>實施計畫 </vt:lpstr>
      <vt:lpstr>辦理說明家長意願調查表</vt:lpstr>
      <vt:lpstr>填入基本資料(填寫後數據自動匯入概算表，送件不需繳交)</vt:lpstr>
      <vt:lpstr>經費概算表</vt:lpstr>
      <vt:lpstr>辦理說明家長意願調查表!Print_Area</vt:lpstr>
      <vt:lpstr>'112年寒假檢核表'!Print_Titles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林宛瑩</cp:lastModifiedBy>
  <cp:lastPrinted>2022-12-15T06:11:58Z</cp:lastPrinted>
  <dcterms:created xsi:type="dcterms:W3CDTF">2015-05-19T03:57:52Z</dcterms:created>
  <dcterms:modified xsi:type="dcterms:W3CDTF">2022-12-16T08:16:03Z</dcterms:modified>
</cp:coreProperties>
</file>