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3100\Downloads\attachments\"/>
    </mc:Choice>
  </mc:AlternateContent>
  <bookViews>
    <workbookView xWindow="0" yWindow="0" windowWidth="28800" windowHeight="12255" tabRatio="901" activeTab="1"/>
  </bookViews>
  <sheets>
    <sheet name="使用方法" sheetId="10" r:id="rId1"/>
    <sheet name="菜單名稱" sheetId="53" r:id="rId2"/>
    <sheet name="1" sheetId="5" r:id="rId3"/>
    <sheet name="2" sheetId="33" r:id="rId4"/>
    <sheet name="3" sheetId="34" r:id="rId5"/>
    <sheet name="4" sheetId="35" r:id="rId6"/>
    <sheet name="5" sheetId="36" r:id="rId7"/>
    <sheet name="6" sheetId="37" r:id="rId8"/>
    <sheet name="7" sheetId="38" r:id="rId9"/>
    <sheet name="8" sheetId="1" r:id="rId10"/>
    <sheet name="9" sheetId="9" r:id="rId11"/>
    <sheet name="10" sheetId="11" r:id="rId12"/>
    <sheet name="11" sheetId="12" r:id="rId13"/>
    <sheet name="12" sheetId="13" r:id="rId14"/>
    <sheet name="13" sheetId="14" r:id="rId15"/>
    <sheet name="14" sheetId="15" r:id="rId16"/>
    <sheet name="15" sheetId="16" r:id="rId17"/>
    <sheet name="16 " sheetId="46" r:id="rId18"/>
    <sheet name="17 " sheetId="47" r:id="rId19"/>
    <sheet name="18 " sheetId="48" r:id="rId20"/>
    <sheet name="19" sheetId="49" r:id="rId21"/>
    <sheet name="20" sheetId="50" r:id="rId22"/>
    <sheet name="21" sheetId="51" r:id="rId23"/>
    <sheet name="22" sheetId="45" r:id="rId24"/>
    <sheet name="23" sheetId="17" r:id="rId25"/>
    <sheet name="24" sheetId="18" r:id="rId26"/>
    <sheet name="25" sheetId="26" r:id="rId27"/>
    <sheet name="26" sheetId="27" r:id="rId28"/>
    <sheet name="27" sheetId="28" r:id="rId29"/>
    <sheet name="28" sheetId="30" r:id="rId30"/>
    <sheet name="29" sheetId="31" r:id="rId31"/>
    <sheet name="30" sheetId="32" r:id="rId3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4" l="1"/>
  <c r="E5" i="28" l="1"/>
  <c r="E6" i="28"/>
  <c r="E14" i="28"/>
  <c r="E4" i="17"/>
  <c r="E6" i="47"/>
  <c r="E20" i="1"/>
  <c r="E24" i="37"/>
  <c r="E27" i="35"/>
  <c r="E23" i="34"/>
  <c r="E24" i="34"/>
  <c r="E20" i="34"/>
  <c r="E21" i="34"/>
  <c r="E22" i="34"/>
  <c r="E18" i="34"/>
  <c r="I23" i="17" l="1"/>
  <c r="H20" i="30" l="1"/>
  <c r="I20" i="30"/>
  <c r="J20" i="30"/>
  <c r="H38" i="15"/>
  <c r="I38" i="15"/>
  <c r="J38" i="15"/>
  <c r="J39" i="15" s="1"/>
  <c r="K38" i="15"/>
  <c r="I39" i="15" s="1"/>
  <c r="E13" i="34"/>
  <c r="H39" i="15" l="1"/>
  <c r="K39" i="15"/>
  <c r="K20" i="30"/>
  <c r="J21" i="30" s="1"/>
  <c r="H27" i="34"/>
  <c r="E24" i="1"/>
  <c r="E18" i="1"/>
  <c r="E19" i="1"/>
  <c r="E21" i="1"/>
  <c r="E22" i="1"/>
  <c r="E23" i="1"/>
  <c r="E26" i="1"/>
  <c r="E27" i="1"/>
  <c r="E28" i="1"/>
  <c r="E29" i="1"/>
  <c r="E30" i="1"/>
  <c r="E32" i="1"/>
  <c r="E13" i="9"/>
  <c r="E14" i="9"/>
  <c r="E15" i="9"/>
  <c r="E16" i="9"/>
  <c r="E18" i="9"/>
  <c r="E19" i="9"/>
  <c r="E20" i="9"/>
  <c r="E21" i="9"/>
  <c r="E22" i="9"/>
  <c r="E23" i="9"/>
  <c r="E24" i="9"/>
  <c r="E25" i="9"/>
  <c r="E26" i="9"/>
  <c r="E8" i="11"/>
  <c r="E9" i="11"/>
  <c r="E10" i="11"/>
  <c r="E11" i="11"/>
  <c r="E12" i="11"/>
  <c r="E13" i="11"/>
  <c r="E14" i="11"/>
  <c r="E15" i="11"/>
  <c r="E16" i="11"/>
  <c r="E17" i="11"/>
  <c r="E18" i="11"/>
  <c r="E20" i="11"/>
  <c r="E21" i="11"/>
  <c r="E22" i="11"/>
  <c r="E23" i="11"/>
  <c r="E24" i="32"/>
  <c r="E25" i="32"/>
  <c r="E23" i="32"/>
  <c r="K27" i="32"/>
  <c r="E22" i="32"/>
  <c r="E26" i="32"/>
  <c r="E8" i="31"/>
  <c r="E9" i="31"/>
  <c r="E10" i="31"/>
  <c r="E11" i="31"/>
  <c r="E12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3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3" i="31"/>
  <c r="E4" i="31"/>
  <c r="E5" i="31"/>
  <c r="E6" i="31"/>
  <c r="E7" i="31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3" i="27"/>
  <c r="E24" i="27"/>
  <c r="E25" i="27"/>
  <c r="E26" i="27"/>
  <c r="E4" i="28"/>
  <c r="E7" i="28"/>
  <c r="E8" i="28"/>
  <c r="E9" i="28"/>
  <c r="E10" i="28"/>
  <c r="E11" i="28"/>
  <c r="E12" i="28"/>
  <c r="E13" i="28"/>
  <c r="E15" i="28"/>
  <c r="E16" i="28"/>
  <c r="E17" i="28"/>
  <c r="E18" i="28"/>
  <c r="E19" i="28"/>
  <c r="E20" i="28"/>
  <c r="E21" i="28"/>
  <c r="E22" i="28"/>
  <c r="E23" i="28"/>
  <c r="E24" i="28"/>
  <c r="E25" i="28"/>
  <c r="E3" i="30"/>
  <c r="E3" i="27"/>
  <c r="E9" i="26"/>
  <c r="E10" i="26"/>
  <c r="E11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7" i="26"/>
  <c r="E8" i="26"/>
  <c r="E3" i="26"/>
  <c r="E4" i="26"/>
  <c r="E5" i="26"/>
  <c r="E5" i="18"/>
  <c r="E6" i="18"/>
  <c r="E7" i="18"/>
  <c r="E8" i="18"/>
  <c r="E9" i="18"/>
  <c r="E10" i="18"/>
  <c r="E11" i="18"/>
  <c r="E12" i="18"/>
  <c r="E13" i="18"/>
  <c r="E15" i="18"/>
  <c r="E16" i="18"/>
  <c r="E17" i="18"/>
  <c r="E18" i="18"/>
  <c r="E19" i="18"/>
  <c r="E20" i="18"/>
  <c r="E21" i="18"/>
  <c r="E22" i="18"/>
  <c r="E23" i="18"/>
  <c r="E25" i="18"/>
  <c r="E3" i="18"/>
  <c r="E4" i="18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7" i="17"/>
  <c r="E5" i="17"/>
  <c r="E6" i="17"/>
  <c r="E3" i="17"/>
  <c r="E16" i="45"/>
  <c r="E17" i="45"/>
  <c r="E18" i="45"/>
  <c r="E19" i="45"/>
  <c r="E20" i="45"/>
  <c r="E21" i="45"/>
  <c r="E23" i="45"/>
  <c r="E25" i="45"/>
  <c r="E3" i="45"/>
  <c r="E4" i="45"/>
  <c r="E5" i="45"/>
  <c r="E6" i="45"/>
  <c r="E7" i="45"/>
  <c r="E8" i="45"/>
  <c r="E9" i="45"/>
  <c r="E10" i="45"/>
  <c r="E11" i="45"/>
  <c r="E12" i="45"/>
  <c r="E14" i="45"/>
  <c r="E15" i="45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4" i="50"/>
  <c r="E5" i="50"/>
  <c r="E6" i="50"/>
  <c r="E7" i="50"/>
  <c r="E8" i="50"/>
  <c r="E9" i="50"/>
  <c r="E10" i="50"/>
  <c r="E11" i="50"/>
  <c r="E12" i="50"/>
  <c r="E13" i="50"/>
  <c r="E14" i="50"/>
  <c r="E15" i="50"/>
  <c r="E16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" i="50"/>
  <c r="E12" i="49"/>
  <c r="E13" i="49"/>
  <c r="E14" i="49"/>
  <c r="E15" i="49"/>
  <c r="E16" i="49"/>
  <c r="E17" i="49"/>
  <c r="E18" i="49"/>
  <c r="E19" i="49"/>
  <c r="E20" i="49"/>
  <c r="E3" i="49"/>
  <c r="E4" i="49"/>
  <c r="E5" i="49"/>
  <c r="E6" i="49"/>
  <c r="E7" i="49"/>
  <c r="E8" i="49"/>
  <c r="E9" i="49"/>
  <c r="E10" i="49"/>
  <c r="E11" i="49"/>
  <c r="E4" i="48"/>
  <c r="E5" i="48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4" i="47"/>
  <c r="E5" i="47"/>
  <c r="E7" i="47"/>
  <c r="E8" i="47"/>
  <c r="E9" i="47"/>
  <c r="E10" i="47"/>
  <c r="E11" i="47"/>
  <c r="E13" i="47"/>
  <c r="E14" i="47"/>
  <c r="E15" i="47"/>
  <c r="E16" i="47"/>
  <c r="E17" i="47"/>
  <c r="E18" i="47"/>
  <c r="E19" i="47"/>
  <c r="E20" i="47"/>
  <c r="E21" i="47"/>
  <c r="E22" i="47"/>
  <c r="E24" i="47"/>
  <c r="E25" i="47"/>
  <c r="E26" i="47"/>
  <c r="E27" i="47"/>
  <c r="I21" i="30" l="1"/>
  <c r="H21" i="30"/>
  <c r="E4" i="46"/>
  <c r="E5" i="46"/>
  <c r="E6" i="46"/>
  <c r="E7" i="46"/>
  <c r="E8" i="46"/>
  <c r="E9" i="46"/>
  <c r="E10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" i="4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30" i="16"/>
  <c r="E4" i="15"/>
  <c r="E5" i="15"/>
  <c r="E6" i="15"/>
  <c r="E7" i="15"/>
  <c r="E8" i="15"/>
  <c r="E9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H27" i="14"/>
  <c r="I27" i="14"/>
  <c r="J27" i="14"/>
  <c r="K27" i="14"/>
  <c r="H23" i="13"/>
  <c r="I23" i="13"/>
  <c r="J23" i="13"/>
  <c r="E18" i="13"/>
  <c r="E9" i="13"/>
  <c r="E10" i="13"/>
  <c r="E11" i="13"/>
  <c r="E12" i="13"/>
  <c r="E13" i="13"/>
  <c r="E14" i="13"/>
  <c r="E15" i="13"/>
  <c r="E16" i="13"/>
  <c r="E17" i="13"/>
  <c r="E19" i="12"/>
  <c r="E20" i="12"/>
  <c r="E21" i="12"/>
  <c r="E22" i="12"/>
  <c r="E23" i="12"/>
  <c r="E24" i="12"/>
  <c r="E25" i="12"/>
  <c r="E26" i="12"/>
  <c r="K27" i="9"/>
  <c r="J27" i="9"/>
  <c r="H34" i="37"/>
  <c r="I34" i="37"/>
  <c r="J34" i="37"/>
  <c r="E25" i="37"/>
  <c r="E26" i="37"/>
  <c r="E27" i="37"/>
  <c r="E28" i="37"/>
  <c r="E30" i="37"/>
  <c r="E32" i="37"/>
  <c r="E15" i="37"/>
  <c r="E3" i="37"/>
  <c r="E4" i="37"/>
  <c r="E5" i="37"/>
  <c r="E6" i="37"/>
  <c r="E7" i="37"/>
  <c r="E8" i="37"/>
  <c r="E9" i="37"/>
  <c r="E29" i="36"/>
  <c r="E28" i="36"/>
  <c r="E27" i="36"/>
  <c r="K21" i="30" l="1"/>
  <c r="K23" i="13"/>
  <c r="H24" i="13" s="1"/>
  <c r="E31" i="35"/>
  <c r="E32" i="35"/>
  <c r="E33" i="35"/>
  <c r="E25" i="35"/>
  <c r="E3" i="35"/>
  <c r="E4" i="35"/>
  <c r="K27" i="34"/>
  <c r="J29" i="33"/>
  <c r="I29" i="33"/>
  <c r="E14" i="33"/>
  <c r="E15" i="33"/>
  <c r="E17" i="33"/>
  <c r="E21" i="33"/>
  <c r="E22" i="33"/>
  <c r="E23" i="33"/>
  <c r="E28" i="5"/>
  <c r="E9" i="5"/>
  <c r="E10" i="5"/>
  <c r="E11" i="5"/>
  <c r="E12" i="5"/>
  <c r="E13" i="5"/>
  <c r="E14" i="5"/>
  <c r="E3" i="28"/>
  <c r="E3" i="51"/>
  <c r="E3" i="48"/>
  <c r="E23" i="47"/>
  <c r="E28" i="47"/>
  <c r="E29" i="47"/>
  <c r="E30" i="47"/>
  <c r="E3" i="47"/>
  <c r="E3" i="16"/>
  <c r="E3" i="15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3" i="14"/>
  <c r="E4" i="13"/>
  <c r="E5" i="13"/>
  <c r="E6" i="13"/>
  <c r="E7" i="13"/>
  <c r="E8" i="13"/>
  <c r="E19" i="13"/>
  <c r="E20" i="13"/>
  <c r="E21" i="13"/>
  <c r="E22" i="13"/>
  <c r="E3" i="13"/>
  <c r="E4" i="12"/>
  <c r="E5" i="12"/>
  <c r="E6" i="12"/>
  <c r="E7" i="12"/>
  <c r="E8" i="12"/>
  <c r="E9" i="12"/>
  <c r="E10" i="12"/>
  <c r="E12" i="12"/>
  <c r="E13" i="12"/>
  <c r="E14" i="12"/>
  <c r="E15" i="12"/>
  <c r="E16" i="12"/>
  <c r="E17" i="12"/>
  <c r="E27" i="12"/>
  <c r="E28" i="12"/>
  <c r="E3" i="12"/>
  <c r="E4" i="11"/>
  <c r="E5" i="11"/>
  <c r="E6" i="11"/>
  <c r="E7" i="11"/>
  <c r="E24" i="11"/>
  <c r="E25" i="11"/>
  <c r="E26" i="11"/>
  <c r="E27" i="11"/>
  <c r="E28" i="11"/>
  <c r="E3" i="11"/>
  <c r="E4" i="9"/>
  <c r="E5" i="9"/>
  <c r="E6" i="9"/>
  <c r="E7" i="9"/>
  <c r="E8" i="9"/>
  <c r="E9" i="9"/>
  <c r="E10" i="9"/>
  <c r="E11" i="9"/>
  <c r="E12" i="9"/>
  <c r="E3" i="9"/>
  <c r="E4" i="1"/>
  <c r="E6" i="1"/>
  <c r="E7" i="1"/>
  <c r="E8" i="1"/>
  <c r="E9" i="1"/>
  <c r="E10" i="1"/>
  <c r="E11" i="1"/>
  <c r="E12" i="1"/>
  <c r="E13" i="1"/>
  <c r="E14" i="1"/>
  <c r="E15" i="1"/>
  <c r="E16" i="1"/>
  <c r="E34" i="1"/>
  <c r="E3" i="1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8" i="38"/>
  <c r="E3" i="38"/>
  <c r="E10" i="37"/>
  <c r="E11" i="37"/>
  <c r="E12" i="37"/>
  <c r="E13" i="37"/>
  <c r="E14" i="37"/>
  <c r="E16" i="37"/>
  <c r="E17" i="37"/>
  <c r="E18" i="37"/>
  <c r="E19" i="37"/>
  <c r="E20" i="37"/>
  <c r="E21" i="37"/>
  <c r="E22" i="37"/>
  <c r="E23" i="37"/>
  <c r="E4" i="36"/>
  <c r="E5" i="36"/>
  <c r="E6" i="36"/>
  <c r="E7" i="36"/>
  <c r="E8" i="36"/>
  <c r="E9" i="36"/>
  <c r="E10" i="36"/>
  <c r="E11" i="36"/>
  <c r="E12" i="36"/>
  <c r="E13" i="36"/>
  <c r="E14" i="36"/>
  <c r="E16" i="36"/>
  <c r="E17" i="36"/>
  <c r="E18" i="36"/>
  <c r="E19" i="36"/>
  <c r="E20" i="36"/>
  <c r="E21" i="36"/>
  <c r="E22" i="36"/>
  <c r="E23" i="36"/>
  <c r="E24" i="36"/>
  <c r="E25" i="36"/>
  <c r="E26" i="36"/>
  <c r="E3" i="36"/>
  <c r="E5" i="35"/>
  <c r="E6" i="35"/>
  <c r="E7" i="35"/>
  <c r="E8" i="35"/>
  <c r="E9" i="35"/>
  <c r="E10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6" i="35"/>
  <c r="E28" i="35"/>
  <c r="E35" i="35"/>
  <c r="E5" i="34"/>
  <c r="E6" i="34"/>
  <c r="E7" i="34"/>
  <c r="E8" i="34"/>
  <c r="E9" i="34"/>
  <c r="E10" i="34"/>
  <c r="E11" i="34"/>
  <c r="E12" i="34"/>
  <c r="E14" i="34"/>
  <c r="E15" i="34"/>
  <c r="E16" i="34"/>
  <c r="E19" i="34"/>
  <c r="E25" i="34"/>
  <c r="E3" i="34"/>
  <c r="E4" i="33"/>
  <c r="E5" i="33"/>
  <c r="E6" i="33"/>
  <c r="E7" i="33"/>
  <c r="E8" i="33"/>
  <c r="E9" i="33"/>
  <c r="E10" i="33"/>
  <c r="E11" i="33"/>
  <c r="E12" i="33"/>
  <c r="E18" i="33"/>
  <c r="E19" i="33"/>
  <c r="E20" i="33"/>
  <c r="E24" i="33"/>
  <c r="E25" i="33"/>
  <c r="E26" i="33"/>
  <c r="E27" i="33"/>
  <c r="E28" i="33"/>
  <c r="E3" i="33"/>
  <c r="E4" i="5"/>
  <c r="E5" i="5"/>
  <c r="E6" i="5"/>
  <c r="E7" i="5"/>
  <c r="E8" i="5"/>
  <c r="E16" i="5"/>
  <c r="E17" i="5"/>
  <c r="E18" i="5"/>
  <c r="E19" i="5"/>
  <c r="E20" i="5"/>
  <c r="E21" i="5"/>
  <c r="E22" i="5"/>
  <c r="E23" i="5"/>
  <c r="E24" i="5"/>
  <c r="E25" i="5"/>
  <c r="E26" i="5"/>
  <c r="E27" i="5"/>
  <c r="E3" i="5"/>
  <c r="K22" i="27"/>
  <c r="K6" i="26"/>
  <c r="K8" i="17"/>
  <c r="K22" i="45"/>
  <c r="K25" i="48"/>
  <c r="K13" i="33"/>
  <c r="K16" i="33"/>
  <c r="K24" i="33"/>
  <c r="K8" i="5"/>
  <c r="K15" i="5"/>
  <c r="K29" i="5" l="1"/>
  <c r="J24" i="13"/>
  <c r="I24" i="13"/>
  <c r="J36" i="35"/>
  <c r="H29" i="33"/>
  <c r="K29" i="33"/>
  <c r="J29" i="5"/>
  <c r="H26" i="51"/>
  <c r="I26" i="51"/>
  <c r="H33" i="50"/>
  <c r="I33" i="50"/>
  <c r="H27" i="45"/>
  <c r="I27" i="45"/>
  <c r="H28" i="49"/>
  <c r="J28" i="49"/>
  <c r="I28" i="49"/>
  <c r="H25" i="48"/>
  <c r="H31" i="47"/>
  <c r="J31" i="47"/>
  <c r="I31" i="47"/>
  <c r="I31" i="46"/>
  <c r="H31" i="46"/>
  <c r="H31" i="38"/>
  <c r="I31" i="38"/>
  <c r="K33" i="37"/>
  <c r="K34" i="37" s="1"/>
  <c r="H30" i="36"/>
  <c r="K15" i="36"/>
  <c r="H27" i="32"/>
  <c r="I27" i="32"/>
  <c r="H27" i="27"/>
  <c r="J28" i="26"/>
  <c r="H26" i="18"/>
  <c r="I26" i="18"/>
  <c r="J26" i="18"/>
  <c r="H23" i="17"/>
  <c r="J23" i="17"/>
  <c r="H35" i="1"/>
  <c r="J35" i="1"/>
  <c r="I35" i="1"/>
  <c r="H27" i="9"/>
  <c r="I27" i="9"/>
  <c r="H29" i="11"/>
  <c r="J29" i="11"/>
  <c r="I29" i="11"/>
  <c r="H29" i="12"/>
  <c r="J29" i="12"/>
  <c r="I29" i="12"/>
  <c r="H31" i="16"/>
  <c r="J31" i="16"/>
  <c r="I31" i="16"/>
  <c r="H28" i="26"/>
  <c r="J27" i="27"/>
  <c r="H26" i="28"/>
  <c r="H30" i="31"/>
  <c r="I28" i="26"/>
  <c r="I26" i="28"/>
  <c r="I30" i="31"/>
  <c r="J26" i="28"/>
  <c r="J30" i="31"/>
  <c r="I27" i="27"/>
  <c r="I29" i="5"/>
  <c r="J27" i="34"/>
  <c r="J31" i="38"/>
  <c r="I30" i="36"/>
  <c r="K24" i="13" l="1"/>
  <c r="K26" i="28"/>
  <c r="J27" i="28" s="1"/>
  <c r="K26" i="18"/>
  <c r="H27" i="18" s="1"/>
  <c r="K23" i="17"/>
  <c r="H24" i="17" s="1"/>
  <c r="K31" i="47"/>
  <c r="H32" i="47" s="1"/>
  <c r="J28" i="14"/>
  <c r="K29" i="11"/>
  <c r="H30" i="11" s="1"/>
  <c r="H35" i="37"/>
  <c r="K36" i="35"/>
  <c r="J37" i="35" s="1"/>
  <c r="I36" i="35"/>
  <c r="H36" i="35"/>
  <c r="I27" i="34"/>
  <c r="J30" i="33"/>
  <c r="H29" i="5"/>
  <c r="I30" i="5"/>
  <c r="J27" i="32"/>
  <c r="K30" i="31"/>
  <c r="I31" i="31" s="1"/>
  <c r="J31" i="46"/>
  <c r="J25" i="48"/>
  <c r="J27" i="45"/>
  <c r="K27" i="45" s="1"/>
  <c r="J28" i="45" s="1"/>
  <c r="J26" i="51"/>
  <c r="K26" i="51" s="1"/>
  <c r="K27" i="27"/>
  <c r="I28" i="27" s="1"/>
  <c r="K28" i="26"/>
  <c r="I29" i="26" s="1"/>
  <c r="J33" i="50"/>
  <c r="K33" i="50" s="1"/>
  <c r="H34" i="50" s="1"/>
  <c r="K28" i="49"/>
  <c r="J29" i="49" s="1"/>
  <c r="I25" i="48"/>
  <c r="K31" i="38"/>
  <c r="I32" i="38" s="1"/>
  <c r="K31" i="16"/>
  <c r="J32" i="16" s="1"/>
  <c r="K29" i="12"/>
  <c r="J30" i="12" s="1"/>
  <c r="K35" i="1"/>
  <c r="J36" i="1" s="1"/>
  <c r="J30" i="36"/>
  <c r="K30" i="36"/>
  <c r="I24" i="17" l="1"/>
  <c r="H28" i="27"/>
  <c r="H27" i="28"/>
  <c r="I27" i="28"/>
  <c r="I27" i="18"/>
  <c r="J27" i="18"/>
  <c r="J24" i="17"/>
  <c r="I32" i="47"/>
  <c r="J32" i="47"/>
  <c r="I28" i="14"/>
  <c r="H28" i="14"/>
  <c r="J30" i="11"/>
  <c r="I30" i="11"/>
  <c r="J32" i="38"/>
  <c r="I35" i="37"/>
  <c r="J35" i="37"/>
  <c r="H37" i="35"/>
  <c r="I37" i="35"/>
  <c r="H28" i="34"/>
  <c r="I30" i="33"/>
  <c r="H30" i="33"/>
  <c r="I27" i="51"/>
  <c r="H27" i="51"/>
  <c r="J27" i="51"/>
  <c r="K31" i="46"/>
  <c r="J28" i="32"/>
  <c r="H32" i="38"/>
  <c r="J28" i="27"/>
  <c r="H31" i="31"/>
  <c r="J31" i="31"/>
  <c r="H29" i="26"/>
  <c r="J29" i="26"/>
  <c r="I28" i="45"/>
  <c r="H28" i="45"/>
  <c r="I34" i="50"/>
  <c r="J34" i="50"/>
  <c r="I29" i="49"/>
  <c r="H29" i="49"/>
  <c r="I26" i="48"/>
  <c r="I32" i="16"/>
  <c r="H32" i="16"/>
  <c r="I30" i="12"/>
  <c r="H30" i="12"/>
  <c r="J28" i="9"/>
  <c r="H28" i="9"/>
  <c r="I28" i="9"/>
  <c r="H36" i="1"/>
  <c r="I36" i="1"/>
  <c r="J31" i="36"/>
  <c r="H31" i="36"/>
  <c r="I31" i="36"/>
  <c r="I28" i="34"/>
  <c r="J28" i="34"/>
  <c r="H30" i="5"/>
  <c r="J30" i="5"/>
  <c r="K24" i="17" l="1"/>
  <c r="K32" i="47"/>
  <c r="K27" i="28"/>
  <c r="K31" i="31"/>
  <c r="K28" i="27"/>
  <c r="K27" i="18"/>
  <c r="K34" i="50"/>
  <c r="K29" i="49"/>
  <c r="K32" i="16"/>
  <c r="K28" i="14"/>
  <c r="K30" i="11"/>
  <c r="K32" i="38"/>
  <c r="K35" i="37"/>
  <c r="K37" i="35"/>
  <c r="K30" i="33"/>
  <c r="K30" i="5"/>
  <c r="I32" i="46"/>
  <c r="H32" i="46"/>
  <c r="H28" i="32"/>
  <c r="I28" i="32"/>
  <c r="J32" i="46"/>
  <c r="K27" i="51"/>
  <c r="K28" i="34"/>
  <c r="K29" i="26"/>
  <c r="K28" i="45"/>
  <c r="J26" i="48"/>
  <c r="H26" i="48"/>
  <c r="K36" i="1"/>
  <c r="K31" i="36"/>
  <c r="K30" i="12"/>
  <c r="K28" i="9"/>
  <c r="K28" i="32" l="1"/>
  <c r="K32" i="46"/>
  <c r="K26" i="48"/>
</calcChain>
</file>

<file path=xl/sharedStrings.xml><?xml version="1.0" encoding="utf-8"?>
<sst xmlns="http://schemas.openxmlformats.org/spreadsheetml/2006/main" count="2573" uniqueCount="944">
  <si>
    <t>菜 單</t>
  </si>
  <si>
    <t>材料名稱</t>
  </si>
  <si>
    <t>分類</t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</si>
  <si>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</si>
  <si>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</si>
  <si>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</si>
  <si>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蛋白質g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</si>
  <si>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</si>
  <si>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份數Ex</t>
    <phoneticPr fontId="5" type="noConversion"/>
  </si>
  <si>
    <t>早點</t>
    <phoneticPr fontId="5" type="noConversion"/>
  </si>
  <si>
    <t>午點</t>
    <phoneticPr fontId="5" type="noConversion"/>
  </si>
  <si>
    <t>總計</t>
    <phoneticPr fontId="5" type="noConversion"/>
  </si>
  <si>
    <t>脂肪g</t>
    <phoneticPr fontId="5" type="noConversion"/>
  </si>
  <si>
    <t>醣類g</t>
    <phoneticPr fontId="5" type="noConversion"/>
  </si>
  <si>
    <t>百分比</t>
    <phoneticPr fontId="5" type="noConversion"/>
  </si>
  <si>
    <t>蛋白質</t>
    <phoneticPr fontId="5" type="noConversion"/>
  </si>
  <si>
    <t>脂肪</t>
    <phoneticPr fontId="5" type="noConversion"/>
  </si>
  <si>
    <t>醣類</t>
    <phoneticPr fontId="5" type="noConversion"/>
  </si>
  <si>
    <t>熱量</t>
    <phoneticPr fontId="5" type="noConversion"/>
  </si>
  <si>
    <t>主食</t>
    <phoneticPr fontId="5" type="noConversion"/>
  </si>
  <si>
    <t>主菜</t>
    <phoneticPr fontId="5" type="noConversion"/>
  </si>
  <si>
    <t>副菜一</t>
    <phoneticPr fontId="5" type="noConversion"/>
  </si>
  <si>
    <t>副菜二</t>
    <phoneticPr fontId="5" type="noConversion"/>
  </si>
  <si>
    <t>湯</t>
    <phoneticPr fontId="5" type="noConversion"/>
  </si>
  <si>
    <t>公克</t>
    <phoneticPr fontId="5" type="noConversion"/>
  </si>
  <si>
    <t>卡</t>
    <phoneticPr fontId="5" type="noConversion"/>
  </si>
  <si>
    <t>分類</t>
    <phoneticPr fontId="5" type="noConversion"/>
  </si>
  <si>
    <t>份數</t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</si>
  <si>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</si>
  <si>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</si>
  <si>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</si>
  <si>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鳳梨</t>
    <phoneticPr fontId="5" type="noConversion"/>
  </si>
  <si>
    <t>草莓</t>
    <phoneticPr fontId="5" type="noConversion"/>
  </si>
  <si>
    <t>份數Ex</t>
    <phoneticPr fontId="5" type="noConversion"/>
  </si>
  <si>
    <t>蛋白質g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</si>
  <si>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</si>
  <si>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</si>
  <si>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</si>
  <si>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午餐</t>
    <phoneticPr fontId="5" type="noConversion"/>
  </si>
  <si>
    <t>1人g</t>
    <phoneticPr fontId="5" type="noConversion"/>
  </si>
  <si>
    <t>1人g</t>
    <phoneticPr fontId="5" type="noConversion"/>
  </si>
  <si>
    <t>採購量計算</t>
    <phoneticPr fontId="5" type="noConversion"/>
  </si>
  <si>
    <t>人</t>
    <phoneticPr fontId="5" type="noConversion"/>
  </si>
  <si>
    <t>營養分析</t>
    <phoneticPr fontId="5" type="noConversion"/>
  </si>
  <si>
    <r>
      <t>採購量k</t>
    </r>
    <r>
      <rPr>
        <sz val="12"/>
        <rFont val="新細明體"/>
        <family val="1"/>
        <charset val="136"/>
      </rPr>
      <t>g</t>
    </r>
    <phoneticPr fontId="5" type="noConversion"/>
  </si>
  <si>
    <t>輸入人數＝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</si>
  <si>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</si>
  <si>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</si>
  <si>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</si>
  <si>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</si>
  <si>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</si>
  <si>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採購量k</t>
    </r>
    <r>
      <rPr>
        <sz val="12"/>
        <rFont val="新細明體"/>
        <family val="1"/>
        <charset val="136"/>
      </rPr>
      <t>g</t>
    </r>
    <phoneticPr fontId="5" type="noConversion"/>
  </si>
  <si>
    <t>分類</t>
    <phoneticPr fontId="5" type="noConversion"/>
  </si>
  <si>
    <t>份數Ex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</si>
  <si>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</si>
  <si>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</si>
  <si>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</si>
  <si>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</si>
  <si>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</si>
  <si>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</si>
  <si>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</si>
  <si>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使用方法</t>
    <phoneticPr fontId="5" type="noConversion"/>
  </si>
  <si>
    <t>自總表找到想使用之菜單，依其序號查找工作表。</t>
    <phoneticPr fontId="5" type="noConversion"/>
  </si>
  <si>
    <t>計算個數的東西如包子、罐裝乳品、請直接依使用人數採買，不另計算。</t>
    <phoneticPr fontId="5" type="noConversion"/>
  </si>
  <si>
    <t>以下為常用水果每份重量，『購買重量』指包含果皮的重量。</t>
    <phoneticPr fontId="5" type="noConversion"/>
  </si>
  <si>
    <t>名稱</t>
    <phoneticPr fontId="5" type="noConversion"/>
  </si>
  <si>
    <r>
      <t>購買重量</t>
    </r>
    <r>
      <rPr>
        <sz val="12"/>
        <rFont val="Times New Roman"/>
        <family val="1"/>
      </rPr>
      <t>g</t>
    </r>
    <phoneticPr fontId="5" type="noConversion"/>
  </si>
  <si>
    <r>
      <t>可食部分</t>
    </r>
    <r>
      <rPr>
        <sz val="12"/>
        <rFont val="Times New Roman"/>
        <family val="1"/>
      </rPr>
      <t>g</t>
    </r>
    <phoneticPr fontId="5" type="noConversion"/>
  </si>
  <si>
    <t>備註</t>
    <phoneticPr fontId="5" type="noConversion"/>
  </si>
  <si>
    <t>哈蜜瓜</t>
    <phoneticPr fontId="5" type="noConversion"/>
  </si>
  <si>
    <t>李子</t>
    <phoneticPr fontId="5" type="noConversion"/>
  </si>
  <si>
    <t>加州李</t>
    <phoneticPr fontId="5" type="noConversion"/>
  </si>
  <si>
    <t>葡萄</t>
    <phoneticPr fontId="5" type="noConversion"/>
  </si>
  <si>
    <t>葡萄柚</t>
    <phoneticPr fontId="5" type="noConversion"/>
  </si>
  <si>
    <t>櫻桃</t>
    <phoneticPr fontId="5" type="noConversion"/>
  </si>
  <si>
    <t>水蜜桃</t>
    <phoneticPr fontId="5" type="noConversion"/>
  </si>
  <si>
    <t>枇杷</t>
    <phoneticPr fontId="5" type="noConversion"/>
  </si>
  <si>
    <t>香蕉</t>
    <phoneticPr fontId="5" type="noConversion"/>
  </si>
  <si>
    <t>奇異果</t>
    <phoneticPr fontId="5" type="noConversion"/>
  </si>
  <si>
    <t>紅西瓜</t>
    <phoneticPr fontId="5" type="noConversion"/>
  </si>
  <si>
    <t>黃西瓜</t>
    <phoneticPr fontId="5" type="noConversion"/>
  </si>
  <si>
    <t>木瓜</t>
    <phoneticPr fontId="5" type="noConversion"/>
  </si>
  <si>
    <t>由於幼兒食量小，建議可視其食量安排食用水果時間。</t>
    <phoneticPr fontId="5" type="noConversion"/>
  </si>
  <si>
    <t>本表所設計的蔬菜量不包含廢棄部分，因蔬菜品質好壞對採購量影響採購量極大，</t>
    <phoneticPr fontId="5" type="noConversion"/>
  </si>
  <si>
    <t>例如高麗菜與包心白菜，剝除爛葉越多，剩下可食部分越少。</t>
    <phoneticPr fontId="5" type="noConversion"/>
  </si>
  <si>
    <t>在每頁表格上頭『橘色』格子處輸入使用人數，便可計算出採購量。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</si>
  <si>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</si>
  <si>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</si>
  <si>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</si>
  <si>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</si>
  <si>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</si>
  <si>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採購量k</t>
    </r>
    <r>
      <rPr>
        <sz val="12"/>
        <rFont val="新細明體"/>
        <family val="1"/>
        <charset val="136"/>
      </rPr>
      <t>g</t>
    </r>
    <phoneticPr fontId="5" type="noConversion"/>
  </si>
  <si>
    <t>分類</t>
    <phoneticPr fontId="5" type="noConversion"/>
  </si>
  <si>
    <t>份數Ex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</si>
  <si>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</si>
  <si>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</si>
  <si>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</si>
  <si>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</si>
  <si>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</si>
  <si>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</si>
  <si>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</si>
  <si>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總計</t>
    <phoneticPr fontId="5" type="noConversion"/>
  </si>
  <si>
    <t>百分比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</si>
  <si>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</si>
  <si>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</si>
  <si>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</si>
  <si>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</si>
  <si>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</si>
  <si>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採購量k</t>
    </r>
    <r>
      <rPr>
        <sz val="12"/>
        <rFont val="新細明體"/>
        <family val="1"/>
        <charset val="136"/>
      </rPr>
      <t>g</t>
    </r>
    <phoneticPr fontId="5" type="noConversion"/>
  </si>
  <si>
    <t>分類</t>
    <phoneticPr fontId="5" type="noConversion"/>
  </si>
  <si>
    <t>份數Ex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</si>
  <si>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</si>
  <si>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</si>
  <si>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</si>
  <si>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</si>
  <si>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</si>
  <si>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</si>
  <si>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</si>
  <si>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總計</t>
    <phoneticPr fontId="5" type="noConversion"/>
  </si>
  <si>
    <t>百分比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</si>
  <si>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</si>
  <si>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</si>
  <si>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</si>
  <si>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</si>
  <si>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</si>
  <si>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</t>
    </r>
    <r>
      <rPr>
        <sz val="12"/>
        <rFont val="Times New Roman"/>
        <family val="1"/>
      </rPr>
      <t>kg</t>
    </r>
    <phoneticPr fontId="5" type="noConversion"/>
  </si>
  <si>
    <r>
      <t>採購量</t>
    </r>
    <r>
      <rPr>
        <sz val="12"/>
        <rFont val="Times New Roman"/>
        <family val="1"/>
      </rPr>
      <t>kg</t>
    </r>
    <phoneticPr fontId="5" type="noConversion"/>
  </si>
  <si>
    <t>分類</t>
    <phoneticPr fontId="5" type="noConversion"/>
  </si>
  <si>
    <t>份數</t>
    <phoneticPr fontId="5" type="noConversion"/>
  </si>
  <si>
    <t>份數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</si>
  <si>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</si>
  <si>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</si>
  <si>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</si>
  <si>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</si>
  <si>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</si>
  <si>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午點</t>
    <phoneticPr fontId="5" type="noConversion"/>
  </si>
  <si>
    <t>總計</t>
    <phoneticPr fontId="5" type="noConversion"/>
  </si>
  <si>
    <t>百分比</t>
    <phoneticPr fontId="5" type="noConversion"/>
  </si>
  <si>
    <r>
      <t>2</t>
    </r>
    <r>
      <rPr>
        <sz val="12"/>
        <rFont val="新細明體"/>
        <family val="1"/>
        <charset val="136"/>
      </rPr>
      <t>個</t>
    </r>
    <phoneticPr fontId="5" type="noConversion"/>
  </si>
  <si>
    <t>總計</t>
    <phoneticPr fontId="5" type="noConversion"/>
  </si>
  <si>
    <t>百分比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</si>
  <si>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</si>
  <si>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</si>
  <si>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</si>
  <si>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</si>
  <si>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</si>
  <si>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</t>
    </r>
    <r>
      <rPr>
        <sz val="12"/>
        <rFont val="新細明體"/>
        <family val="1"/>
        <charset val="136"/>
      </rPr>
      <t>kg</t>
    </r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</si>
  <si>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</si>
  <si>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</si>
  <si>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</si>
  <si>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</si>
  <si>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午點</t>
    <phoneticPr fontId="5" type="noConversion"/>
  </si>
  <si>
    <t>總計</t>
    <phoneticPr fontId="5" type="noConversion"/>
  </si>
  <si>
    <t>百分比</t>
    <phoneticPr fontId="5" type="noConversion"/>
  </si>
  <si>
    <r>
      <t>採購量</t>
    </r>
    <r>
      <rPr>
        <sz val="12"/>
        <rFont val="新細明體"/>
        <family val="1"/>
        <charset val="136"/>
      </rPr>
      <t>kg</t>
    </r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</si>
  <si>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</si>
  <si>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</si>
  <si>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</si>
  <si>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</si>
  <si>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/</t>
    <phoneticPr fontId="5" type="noConversion"/>
  </si>
  <si>
    <t>總計</t>
    <phoneticPr fontId="5" type="noConversion"/>
  </si>
  <si>
    <t>百分比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</si>
  <si>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</si>
  <si>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</si>
  <si>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</si>
  <si>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</si>
  <si>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</si>
  <si>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</t>
    </r>
    <r>
      <rPr>
        <sz val="12"/>
        <rFont val="新細明體"/>
        <family val="1"/>
        <charset val="136"/>
      </rPr>
      <t>kg</t>
    </r>
    <phoneticPr fontId="5" type="noConversion"/>
  </si>
  <si>
    <t>分類</t>
    <phoneticPr fontId="5" type="noConversion"/>
  </si>
  <si>
    <t>份數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</si>
  <si>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</si>
  <si>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</si>
  <si>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</si>
  <si>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</si>
  <si>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</si>
  <si>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</si>
  <si>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r>
      <t>採購量</t>
    </r>
    <r>
      <rPr>
        <sz val="12"/>
        <rFont val="新細明體"/>
        <family val="1"/>
        <charset val="136"/>
      </rPr>
      <t>kg</t>
    </r>
    <phoneticPr fontId="5" type="noConversion"/>
  </si>
  <si>
    <t>份數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</si>
  <si>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</si>
  <si>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</si>
  <si>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</si>
  <si>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香菜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</si>
  <si>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</si>
  <si>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</si>
  <si>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</si>
  <si>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</si>
  <si>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</si>
  <si>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</t>
    </r>
    <r>
      <rPr>
        <sz val="12"/>
        <rFont val="新細明體"/>
        <family val="1"/>
        <charset val="136"/>
      </rPr>
      <t>kg</t>
    </r>
    <phoneticPr fontId="5" type="noConversion"/>
  </si>
  <si>
    <t>分類</t>
    <phoneticPr fontId="5" type="noConversion"/>
  </si>
  <si>
    <t>份數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</si>
  <si>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</si>
  <si>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</si>
  <si>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</si>
  <si>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</si>
  <si>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</si>
  <si>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</si>
  <si>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</si>
  <si>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</si>
  <si>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</si>
  <si>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採購量k</t>
    </r>
    <r>
      <rPr>
        <sz val="12"/>
        <rFont val="新細明體"/>
        <family val="1"/>
        <charset val="136"/>
      </rPr>
      <t>g</t>
    </r>
    <phoneticPr fontId="5" type="noConversion"/>
  </si>
  <si>
    <t>分類</t>
    <phoneticPr fontId="5" type="noConversion"/>
  </si>
  <si>
    <t>份數Ex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</si>
  <si>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</si>
  <si>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</si>
  <si>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</si>
  <si>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</si>
  <si>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</si>
  <si>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</si>
  <si>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午點</t>
    <phoneticPr fontId="5" type="noConversion"/>
  </si>
  <si>
    <t>總計</t>
    <phoneticPr fontId="5" type="noConversion"/>
  </si>
  <si>
    <t>百分比</t>
    <phoneticPr fontId="5" type="noConversion"/>
  </si>
  <si>
    <t>採購量計算</t>
    <phoneticPr fontId="5" type="noConversion"/>
  </si>
  <si>
    <t>輸入人數＝</t>
    <phoneticPr fontId="5" type="noConversion"/>
  </si>
  <si>
    <t>人</t>
    <phoneticPr fontId="5" type="noConversion"/>
  </si>
  <si>
    <t>營養分析</t>
    <phoneticPr fontId="5" type="noConversion"/>
  </si>
  <si>
    <t>1人g</t>
    <phoneticPr fontId="5" type="noConversion"/>
  </si>
  <si>
    <r>
      <t>採購量k</t>
    </r>
    <r>
      <rPr>
        <sz val="12"/>
        <rFont val="新細明體"/>
        <family val="1"/>
        <charset val="136"/>
      </rPr>
      <t>g</t>
    </r>
    <phoneticPr fontId="5" type="noConversion"/>
  </si>
  <si>
    <t>分類</t>
    <phoneticPr fontId="5" type="noConversion"/>
  </si>
  <si>
    <t>份數Ex</t>
    <phoneticPr fontId="5" type="noConversion"/>
  </si>
  <si>
    <t>蛋白質g</t>
    <phoneticPr fontId="5" type="noConversion"/>
  </si>
  <si>
    <t>脂肪g</t>
    <phoneticPr fontId="5" type="noConversion"/>
  </si>
  <si>
    <t>醣類g</t>
    <phoneticPr fontId="5" type="noConversion"/>
  </si>
  <si>
    <r>
      <t>熱量C</t>
    </r>
    <r>
      <rPr>
        <sz val="12"/>
        <rFont val="新細明體"/>
        <family val="1"/>
        <charset val="136"/>
      </rPr>
      <t>al</t>
    </r>
    <phoneticPr fontId="5" type="noConversion"/>
  </si>
  <si>
    <t>早點</t>
    <phoneticPr fontId="5" type="noConversion"/>
  </si>
  <si>
    <t>午餐</t>
    <phoneticPr fontId="5" type="noConversion"/>
  </si>
  <si>
    <t>總計</t>
    <phoneticPr fontId="5" type="noConversion"/>
  </si>
  <si>
    <t>百分比</t>
    <phoneticPr fontId="5" type="noConversion"/>
  </si>
  <si>
    <t>新北市幼兒園餐點設計</t>
    <phoneticPr fontId="5" type="noConversion"/>
  </si>
  <si>
    <t>本表資料來源：衛生福利部國民健康署 2019.5</t>
    <phoneticPr fontId="5" type="noConversion"/>
  </si>
  <si>
    <t>香瓜(美濃)</t>
    <phoneticPr fontId="5" type="noConversion"/>
  </si>
  <si>
    <t>綠棗子</t>
    <phoneticPr fontId="5" type="noConversion"/>
  </si>
  <si>
    <t>富士蘋果</t>
    <phoneticPr fontId="5" type="noConversion"/>
  </si>
  <si>
    <t>五爪蘋果</t>
    <phoneticPr fontId="5" type="noConversion"/>
  </si>
  <si>
    <t>楊桃</t>
    <phoneticPr fontId="5" type="noConversion"/>
  </si>
  <si>
    <t>水梨</t>
    <phoneticPr fontId="5" type="noConversion"/>
  </si>
  <si>
    <t>粗梨</t>
    <phoneticPr fontId="5" type="noConversion"/>
  </si>
  <si>
    <r>
      <rPr>
        <sz val="12"/>
        <rFont val="新細明體"/>
        <family val="1"/>
        <charset val="136"/>
      </rPr>
      <t>大</t>
    </r>
    <r>
      <rPr>
        <sz val="12"/>
        <rFont val="Times New Roman"/>
        <family val="1"/>
      </rPr>
      <t>1/2</t>
    </r>
    <r>
      <rPr>
        <sz val="12"/>
        <rFont val="新細明體"/>
        <family val="1"/>
        <charset val="136"/>
      </rPr>
      <t>根</t>
    </r>
    <phoneticPr fontId="5" type="noConversion"/>
  </si>
  <si>
    <t>愛文芒果</t>
    <phoneticPr fontId="5" type="noConversion"/>
  </si>
  <si>
    <t>金煌芒果</t>
    <phoneticPr fontId="5" type="noConversion"/>
  </si>
  <si>
    <t>桶柑</t>
    <phoneticPr fontId="5" type="noConversion"/>
  </si>
  <si>
    <t>椪柑</t>
    <phoneticPr fontId="5" type="noConversion"/>
  </si>
  <si>
    <t>柳丁</t>
    <phoneticPr fontId="5" type="noConversion"/>
  </si>
  <si>
    <t>荔枝</t>
    <phoneticPr fontId="5" type="noConversion"/>
  </si>
  <si>
    <t>牛奶優格</t>
    <phoneticPr fontId="27" type="noConversion"/>
  </si>
  <si>
    <t>山藥排骨湯</t>
    <phoneticPr fontId="27" type="noConversion"/>
  </si>
  <si>
    <t>百香青木瓜絲</t>
    <phoneticPr fontId="27" type="noConversion"/>
  </si>
  <si>
    <t>焗烤鮭魚</t>
    <phoneticPr fontId="27" type="noConversion"/>
  </si>
  <si>
    <t>南瓜飯半碗</t>
    <phoneticPr fontId="27" type="noConversion"/>
  </si>
  <si>
    <t>肉燥米粉湯</t>
    <phoneticPr fontId="27" type="noConversion"/>
  </si>
  <si>
    <t>青木瓜時蔬湯</t>
    <phoneticPr fontId="27" type="noConversion"/>
  </si>
  <si>
    <t>三色煎蛋</t>
    <phoneticPr fontId="27" type="noConversion"/>
  </si>
  <si>
    <t>麵輪燒肉</t>
    <phoneticPr fontId="27" type="noConversion"/>
  </si>
  <si>
    <t>五穀飯半碗</t>
    <phoneticPr fontId="27" type="noConversion"/>
  </si>
  <si>
    <t>水果牛奶燕麥粥</t>
    <phoneticPr fontId="27" type="noConversion"/>
  </si>
  <si>
    <t>芝麻鮮奶</t>
    <phoneticPr fontId="27" type="noConversion"/>
  </si>
  <si>
    <t>什錦炒河粉、烤小翅、蒜香四季豆</t>
    <phoneticPr fontId="27" type="noConversion"/>
  </si>
  <si>
    <t>香蕉煎餅</t>
    <phoneticPr fontId="27" type="noConversion"/>
  </si>
  <si>
    <t>鮮菇雞絲湯</t>
    <phoneticPr fontId="27" type="noConversion"/>
  </si>
  <si>
    <t>奶油花菜</t>
    <phoneticPr fontId="27" type="noConversion"/>
  </si>
  <si>
    <t>青江魚捲</t>
    <phoneticPr fontId="27" type="noConversion"/>
  </si>
  <si>
    <t>白飯半碗</t>
  </si>
  <si>
    <t>菠蘿麵包</t>
    <phoneticPr fontId="27" type="noConversion"/>
  </si>
  <si>
    <t>鳳梨蘋果汁</t>
    <phoneticPr fontId="27" type="noConversion"/>
  </si>
  <si>
    <t>榨菜肉絲湯</t>
    <phoneticPr fontId="27" type="noConversion"/>
  </si>
  <si>
    <t>芹菜三絲</t>
    <phoneticPr fontId="27" type="noConversion"/>
  </si>
  <si>
    <t>紅燒牛腱肉</t>
    <phoneticPr fontId="27" type="noConversion"/>
  </si>
  <si>
    <t>胚芽飯半碗</t>
    <phoneticPr fontId="27" type="noConversion"/>
  </si>
  <si>
    <t>里肌起司蛋餅</t>
    <phoneticPr fontId="27" type="noConversion"/>
  </si>
  <si>
    <t>低脂鮮奶半杯+小餐包</t>
    <phoneticPr fontId="27" type="noConversion"/>
  </si>
  <si>
    <t>木耳魚片湯</t>
    <phoneticPr fontId="27" type="noConversion"/>
  </si>
  <si>
    <t>白飯半碗</t>
    <phoneticPr fontId="27" type="noConversion"/>
  </si>
  <si>
    <t>芝麻海芽湯</t>
    <phoneticPr fontId="27" type="noConversion"/>
  </si>
  <si>
    <t>麻婆豆腐</t>
    <phoneticPr fontId="27" type="noConversion"/>
  </si>
  <si>
    <t>蘋果雞丁</t>
    <phoneticPr fontId="27" type="noConversion"/>
  </si>
  <si>
    <t>糙米飯半碗</t>
    <phoneticPr fontId="27" type="noConversion"/>
  </si>
  <si>
    <t>銀絲卷+優酪乳半杯</t>
    <phoneticPr fontId="27" type="noConversion"/>
  </si>
  <si>
    <t>銀耳水蜜桃飲</t>
    <phoneticPr fontId="27" type="noConversion"/>
  </si>
  <si>
    <t>海苔飯糰、鮪魚炒蛋、玉米筍炒甜豆、玉米濃湯</t>
    <phoneticPr fontId="27" type="noConversion"/>
  </si>
  <si>
    <t>煎薯餅+鮮奶半杯</t>
    <phoneticPr fontId="27" type="noConversion"/>
  </si>
  <si>
    <t>優酪乳1瓶</t>
    <phoneticPr fontId="27" type="noConversion"/>
  </si>
  <si>
    <t>迷迭香雞片湯</t>
    <phoneticPr fontId="27" type="noConversion"/>
  </si>
  <si>
    <t>韭菜甜不辣</t>
    <phoneticPr fontId="27" type="noConversion"/>
  </si>
  <si>
    <t>蒲燒雕</t>
    <phoneticPr fontId="27" type="noConversion"/>
  </si>
  <si>
    <t>燕麥飯半碗</t>
    <phoneticPr fontId="27" type="noConversion"/>
  </si>
  <si>
    <t>蔬菜春捲+奇異果</t>
    <phoneticPr fontId="27" type="noConversion"/>
  </si>
  <si>
    <t>海節豆腐湯</t>
    <phoneticPr fontId="27" type="noConversion"/>
  </si>
  <si>
    <t>豆干小黃瓜</t>
    <phoneticPr fontId="27" type="noConversion"/>
  </si>
  <si>
    <t>鳳梨木耳炒肉絲</t>
    <phoneticPr fontId="27" type="noConversion"/>
  </si>
  <si>
    <t>小饅頭+低糖豆漿半杯</t>
    <phoneticPr fontId="27" type="noConversion"/>
  </si>
  <si>
    <t>海鮮濃湯</t>
    <phoneticPr fontId="27" type="noConversion"/>
  </si>
  <si>
    <t>螞蟻上樹</t>
    <phoneticPr fontId="27" type="noConversion"/>
  </si>
  <si>
    <t>芝麻里肌</t>
    <phoneticPr fontId="27" type="noConversion"/>
  </si>
  <si>
    <t>紫米飯半碗</t>
    <phoneticPr fontId="27" type="noConversion"/>
  </si>
  <si>
    <t>豆腐羹湯</t>
    <phoneticPr fontId="27" type="noConversion"/>
  </si>
  <si>
    <t>文蛤絲瓜</t>
    <phoneticPr fontId="27" type="noConversion"/>
  </si>
  <si>
    <t>百香腰果會雞丁</t>
    <phoneticPr fontId="27" type="noConversion"/>
  </si>
  <si>
    <t>香鬆拌飯</t>
    <phoneticPr fontId="27" type="noConversion"/>
  </si>
  <si>
    <t>紅豆小米粥</t>
    <phoneticPr fontId="27" type="noConversion"/>
  </si>
  <si>
    <t>鮮味茶碗蒸+芭樂</t>
    <phoneticPr fontId="27" type="noConversion"/>
  </si>
  <si>
    <t>義式白醬螺旋麵、優質雞塊、草菇燴時蔬</t>
    <phoneticPr fontId="27" type="noConversion"/>
  </si>
  <si>
    <t>菠菜豆腐湯餃</t>
    <phoneticPr fontId="27" type="noConversion"/>
  </si>
  <si>
    <t>油豆腐細粉</t>
    <phoneticPr fontId="27" type="noConversion"/>
  </si>
  <si>
    <t>香菇鳳梨雞湯</t>
    <phoneticPr fontId="27" type="noConversion"/>
  </si>
  <si>
    <t>三色冬瓜捲</t>
    <phoneticPr fontId="27" type="noConversion"/>
  </si>
  <si>
    <t>軟溜魚片</t>
    <phoneticPr fontId="27" type="noConversion"/>
  </si>
  <si>
    <t>綠豆沙牛奶</t>
    <phoneticPr fontId="27" type="noConversion"/>
  </si>
  <si>
    <t>蔬菜湯</t>
    <phoneticPr fontId="27" type="noConversion"/>
  </si>
  <si>
    <t>蔥香吻仔魚蛋</t>
    <phoneticPr fontId="27" type="noConversion"/>
  </si>
  <si>
    <t>京都排骨</t>
    <phoneticPr fontId="27" type="noConversion"/>
  </si>
  <si>
    <t>雜糧飯</t>
    <phoneticPr fontId="27" type="noConversion"/>
  </si>
  <si>
    <t>豬肉包子+葡萄</t>
    <phoneticPr fontId="27" type="noConversion"/>
  </si>
  <si>
    <t>八寶粥+火龍果</t>
    <phoneticPr fontId="27" type="noConversion"/>
  </si>
  <si>
    <t>蘿蔔玉米湯</t>
    <phoneticPr fontId="27" type="noConversion"/>
  </si>
  <si>
    <t>甜豆炒花枝</t>
    <phoneticPr fontId="27" type="noConversion"/>
  </si>
  <si>
    <t>香韮雞絲</t>
    <phoneticPr fontId="27" type="noConversion"/>
  </si>
  <si>
    <t>糙米胚芽飯</t>
    <phoneticPr fontId="27" type="noConversion"/>
  </si>
  <si>
    <t>蒲瓜海鮮湯</t>
    <phoneticPr fontId="27" type="noConversion"/>
  </si>
  <si>
    <t>甜椒菇菇丁</t>
    <phoneticPr fontId="27" type="noConversion"/>
  </si>
  <si>
    <t>洋蔥牛柳</t>
    <phoneticPr fontId="27" type="noConversion"/>
  </si>
  <si>
    <t>芝麻海苔飯</t>
    <phoneticPr fontId="27" type="noConversion"/>
  </si>
  <si>
    <t>栗子桂圓紅棗薏仁粥</t>
    <phoneticPr fontId="27" type="noConversion"/>
  </si>
  <si>
    <t>綜合水果優格+小餐包1個</t>
    <phoneticPr fontId="27" type="noConversion"/>
  </si>
  <si>
    <t>番茄洋蔥鮭魚炒飯、雙色花菜、鱈魚丸子湯</t>
    <phoneticPr fontId="27" type="noConversion"/>
  </si>
  <si>
    <t>餛飩湯</t>
    <phoneticPr fontId="27" type="noConversion"/>
  </si>
  <si>
    <t>木瓜牛奶</t>
    <phoneticPr fontId="27" type="noConversion"/>
  </si>
  <si>
    <t>菱角排骨湯</t>
    <phoneticPr fontId="27" type="noConversion"/>
  </si>
  <si>
    <t>豆薯炒蛋</t>
    <phoneticPr fontId="27" type="noConversion"/>
  </si>
  <si>
    <t>紅椒鱸魚</t>
    <phoneticPr fontId="27" type="noConversion"/>
  </si>
  <si>
    <t>香煎蘿蔔糕</t>
    <phoneticPr fontId="27" type="noConversion"/>
  </si>
  <si>
    <t>蒸甜玉米</t>
    <phoneticPr fontId="27" type="noConversion"/>
  </si>
  <si>
    <t>日式牛蒡湯</t>
    <phoneticPr fontId="27" type="noConversion"/>
  </si>
  <si>
    <t>豆芽炒干絲</t>
    <phoneticPr fontId="27" type="noConversion"/>
  </si>
  <si>
    <t>洋芋絞肉</t>
    <phoneticPr fontId="27" type="noConversion"/>
  </si>
  <si>
    <t>白木耳紅棗蓮子湯+腰果3顆</t>
    <phoneticPr fontId="27" type="noConversion"/>
  </si>
  <si>
    <t>高麗菜蛋花湯</t>
    <phoneticPr fontId="27" type="noConversion"/>
  </si>
  <si>
    <t>絲瓜豆腐丁</t>
    <phoneticPr fontId="27" type="noConversion"/>
  </si>
  <si>
    <t>三杯雞丁</t>
    <phoneticPr fontId="27" type="noConversion"/>
  </si>
  <si>
    <t>鮪魚吐司+原味優格</t>
    <phoneticPr fontId="27" type="noConversion"/>
  </si>
  <si>
    <t>絲瓜鮮菇湯</t>
    <phoneticPr fontId="27" type="noConversion"/>
  </si>
  <si>
    <t>蔥燒豆包</t>
    <phoneticPr fontId="27" type="noConversion"/>
  </si>
  <si>
    <t>豆酥鱈魚</t>
    <phoneticPr fontId="27" type="noConversion"/>
  </si>
  <si>
    <t>地瓜鮮奶+蘇打餅乾</t>
    <phoneticPr fontId="27" type="noConversion"/>
  </si>
  <si>
    <t>綠豆湯+蘋果半顆</t>
    <phoneticPr fontId="27" type="noConversion"/>
  </si>
  <si>
    <t>味噌豆腐湯</t>
    <phoneticPr fontId="27" type="noConversion"/>
  </si>
  <si>
    <t>日式蒸蛋</t>
    <phoneticPr fontId="27" type="noConversion"/>
  </si>
  <si>
    <t>紅燒獅子頭</t>
    <phoneticPr fontId="27" type="noConversion"/>
  </si>
  <si>
    <t>抓餅1/2片+麥芽牛奶半杯</t>
    <phoneticPr fontId="27" type="noConversion"/>
  </si>
  <si>
    <t>羅宋蔬菜湯</t>
    <phoneticPr fontId="27" type="noConversion"/>
  </si>
  <si>
    <t>蝦仁燴豆腐</t>
    <phoneticPr fontId="27" type="noConversion"/>
  </si>
  <si>
    <t>茄汁牛腩</t>
    <phoneticPr fontId="27" type="noConversion"/>
  </si>
  <si>
    <t>煎餃+米漿半杯</t>
    <phoneticPr fontId="27" type="noConversion"/>
  </si>
  <si>
    <t>金針筍絲湯</t>
    <phoneticPr fontId="27" type="noConversion"/>
  </si>
  <si>
    <t>毛豆燴三丁</t>
    <phoneticPr fontId="27" type="noConversion"/>
  </si>
  <si>
    <t>泰式風味魚</t>
    <phoneticPr fontId="27" type="noConversion"/>
  </si>
  <si>
    <t>起司蛋餅</t>
    <phoneticPr fontId="27" type="noConversion"/>
  </si>
  <si>
    <t>水梨排骨湯</t>
    <phoneticPr fontId="27" type="noConversion"/>
  </si>
  <si>
    <t>肉末四季豆</t>
    <phoneticPr fontId="27" type="noConversion"/>
  </si>
  <si>
    <t>洋蔥雞丁</t>
    <phoneticPr fontId="27" type="noConversion"/>
  </si>
  <si>
    <t>吐司一片+優酪乳半杯</t>
    <phoneticPr fontId="27" type="noConversion"/>
  </si>
  <si>
    <t>饅頭1個+低糖豆漿半杯</t>
    <phoneticPr fontId="27" type="noConversion"/>
  </si>
  <si>
    <t>鮮蔬蛋捲</t>
    <phoneticPr fontId="27" type="noConversion"/>
  </si>
  <si>
    <t>冬瓜文蛤湯</t>
    <phoneticPr fontId="27" type="noConversion"/>
  </si>
  <si>
    <t>三色馬鈴薯泥</t>
    <phoneticPr fontId="27" type="noConversion"/>
  </si>
  <si>
    <t>彩椒豬片</t>
    <phoneticPr fontId="27" type="noConversion"/>
  </si>
  <si>
    <t>堅果飯</t>
    <phoneticPr fontId="27" type="noConversion"/>
  </si>
  <si>
    <t>香蕉鮮奶半杯+冰心地瓜</t>
    <phoneticPr fontId="27" type="noConversion"/>
  </si>
  <si>
    <t>鮮奶半杯+奇異果</t>
    <phoneticPr fontId="27" type="noConversion"/>
  </si>
  <si>
    <t>白菜粉絲煲</t>
  </si>
  <si>
    <t>蘿蔔燒雞</t>
  </si>
  <si>
    <t>地瓜炊飯半碗</t>
    <phoneticPr fontId="27" type="noConversion"/>
  </si>
  <si>
    <t>滑蛋魚片粥</t>
    <phoneticPr fontId="27" type="noConversion"/>
  </si>
  <si>
    <r>
      <t xml:space="preserve">午 </t>
    </r>
    <r>
      <rPr>
        <sz val="12"/>
        <rFont val="新細明體"/>
        <family val="1"/>
        <charset val="136"/>
      </rPr>
      <t xml:space="preserve">        點</t>
    </r>
    <phoneticPr fontId="5" type="noConversion"/>
  </si>
  <si>
    <r>
      <t xml:space="preserve">午 </t>
    </r>
    <r>
      <rPr>
        <sz val="12"/>
        <rFont val="新細明體"/>
        <family val="1"/>
        <charset val="136"/>
      </rPr>
      <t xml:space="preserve">                                        餐</t>
    </r>
    <phoneticPr fontId="5" type="noConversion"/>
  </si>
  <si>
    <r>
      <t xml:space="preserve">早 </t>
    </r>
    <r>
      <rPr>
        <sz val="12"/>
        <rFont val="新細明體"/>
        <family val="1"/>
        <charset val="136"/>
      </rPr>
      <t xml:space="preserve">        點</t>
    </r>
    <phoneticPr fontId="5" type="noConversion"/>
  </si>
  <si>
    <t>液蛋</t>
  </si>
  <si>
    <t>鮭魚片</t>
  </si>
  <si>
    <t>嫩薑絲</t>
  </si>
  <si>
    <t>蔥花</t>
  </si>
  <si>
    <t>滑蛋魚片粥</t>
  </si>
  <si>
    <t>白米</t>
  </si>
  <si>
    <t>主</t>
  </si>
  <si>
    <t>肉中</t>
  </si>
  <si>
    <t>蔬</t>
  </si>
  <si>
    <t>地瓜</t>
  </si>
  <si>
    <t>白蘿蔔中丁</t>
  </si>
  <si>
    <t>台灣骨腿丁</t>
  </si>
  <si>
    <t>地瓜炊飯半碗</t>
  </si>
  <si>
    <t>竹筍</t>
  </si>
  <si>
    <t>大豆油</t>
  </si>
  <si>
    <t>醬油膏</t>
  </si>
  <si>
    <t>酌量</t>
  </si>
  <si>
    <t>油</t>
  </si>
  <si>
    <t>冬粉</t>
  </si>
  <si>
    <t>大白菜</t>
  </si>
  <si>
    <t>冷凍紅蘿蔔丁</t>
  </si>
  <si>
    <t>木耳絲</t>
  </si>
  <si>
    <t>空心菜1cm</t>
  </si>
  <si>
    <t>蒜末</t>
  </si>
  <si>
    <t>玉米粒</t>
  </si>
  <si>
    <t>肉柳</t>
  </si>
  <si>
    <t>鮮奶</t>
  </si>
  <si>
    <t>鮮奶半杯+奇異果</t>
  </si>
  <si>
    <t>奶</t>
  </si>
  <si>
    <t>奇異果</t>
  </si>
  <si>
    <t>果</t>
  </si>
  <si>
    <t>冰烤地瓜</t>
  </si>
  <si>
    <t>香蕉鮮奶半杯+冰心地瓜</t>
  </si>
  <si>
    <t>香蕉</t>
  </si>
  <si>
    <t>堅果飯</t>
  </si>
  <si>
    <t>腰果</t>
  </si>
  <si>
    <t>豬後腿腱肉</t>
  </si>
  <si>
    <t>紅椒絲</t>
  </si>
  <si>
    <t>黃椒絲</t>
  </si>
  <si>
    <t>彩椒豬片</t>
  </si>
  <si>
    <t>醬油</t>
  </si>
  <si>
    <t>冷凍三色豆</t>
  </si>
  <si>
    <t>三色馬鈴薯泥</t>
  </si>
  <si>
    <t>馬鈴薯</t>
  </si>
  <si>
    <t>沙拉醬</t>
  </si>
  <si>
    <t>韭菜花1cm</t>
  </si>
  <si>
    <t>黃豆芽</t>
  </si>
  <si>
    <t>冬瓜</t>
  </si>
  <si>
    <t>冬瓜文蛤湯</t>
  </si>
  <si>
    <t>文蛤</t>
  </si>
  <si>
    <t>肉低</t>
  </si>
  <si>
    <t>高麗菜絲</t>
  </si>
  <si>
    <t>鮮蔬蛋捲</t>
  </si>
  <si>
    <t>中筋麵粉</t>
  </si>
  <si>
    <t>白饅頭</t>
  </si>
  <si>
    <t>饅頭1個+低糖豆漿半杯</t>
  </si>
  <si>
    <t>無糖豆漿</t>
  </si>
  <si>
    <t>砂糖</t>
  </si>
  <si>
    <t>少量</t>
  </si>
  <si>
    <t>義大利麵</t>
  </si>
  <si>
    <t>奶油平均值(固態)</t>
  </si>
  <si>
    <t>火腿丁</t>
  </si>
  <si>
    <t>小蕃茄</t>
  </si>
  <si>
    <t>奶油義大利麵</t>
  </si>
  <si>
    <t>黃櫛瓜</t>
  </si>
  <si>
    <t>肉高</t>
  </si>
  <si>
    <t>蜜汁棒腿</t>
  </si>
  <si>
    <t>香烤雞腿排</t>
  </si>
  <si>
    <t>洋蔥角</t>
  </si>
  <si>
    <t>南瓜濃湯</t>
  </si>
  <si>
    <t>綠櫛瓜</t>
  </si>
  <si>
    <t>紅豆</t>
  </si>
  <si>
    <t>大薏仁</t>
  </si>
  <si>
    <t>紅豆薏仁湯</t>
  </si>
  <si>
    <t>黑糖</t>
  </si>
  <si>
    <t>中脂濃稠發酵乳(無糖&amp;纖維強化)</t>
  </si>
  <si>
    <t>土司</t>
  </si>
  <si>
    <t>吐司一片+優酪乳半杯</t>
  </si>
  <si>
    <t>胚芽飯半碗</t>
  </si>
  <si>
    <t>小麥胚芽</t>
  </si>
  <si>
    <t>雞丁</t>
  </si>
  <si>
    <t>青椒角</t>
  </si>
  <si>
    <t>洋蔥雞丁</t>
  </si>
  <si>
    <t>糖</t>
  </si>
  <si>
    <t>絞肉</t>
  </si>
  <si>
    <t>四季豆1cm</t>
  </si>
  <si>
    <t>肉末四季豆</t>
  </si>
  <si>
    <t>菠菜</t>
  </si>
  <si>
    <t>紅蘿蔔</t>
  </si>
  <si>
    <t>木耳炒菠菜</t>
  </si>
  <si>
    <t>煮湯小排丁</t>
  </si>
  <si>
    <t>水梨排骨湯</t>
  </si>
  <si>
    <t>水梨</t>
  </si>
  <si>
    <t>白飯</t>
  </si>
  <si>
    <t>白醋</t>
  </si>
  <si>
    <t>豆包</t>
  </si>
  <si>
    <t>盒裝豆腐</t>
  </si>
  <si>
    <t>柴魚片</t>
  </si>
  <si>
    <t>豆皮壽司+味噌湯</t>
  </si>
  <si>
    <t>適量</t>
  </si>
  <si>
    <t>少許</t>
  </si>
  <si>
    <t>味磳</t>
  </si>
  <si>
    <t>白芝麻油</t>
  </si>
  <si>
    <t>起司蛋餅</t>
  </si>
  <si>
    <t>蛋餅皮</t>
  </si>
  <si>
    <t>切片乾酪</t>
  </si>
  <si>
    <t>燕麥飯半碗</t>
  </si>
  <si>
    <t>燕麥</t>
  </si>
  <si>
    <t>泰式風味魚</t>
  </si>
  <si>
    <t>鯛魚片</t>
  </si>
  <si>
    <t>泰式醬</t>
  </si>
  <si>
    <t>毛豆燴三丁</t>
  </si>
  <si>
    <t>毛豆</t>
  </si>
  <si>
    <t>非基改豆干小丁</t>
  </si>
  <si>
    <t>紅蘿蔔小丁</t>
  </si>
  <si>
    <t>青豆仁</t>
  </si>
  <si>
    <t>洋菇炒甜豆</t>
  </si>
  <si>
    <t>磨菇片</t>
  </si>
  <si>
    <t>荷蘭豆莢</t>
  </si>
  <si>
    <t>蒜仁</t>
  </si>
  <si>
    <t>金針筍絲湯</t>
  </si>
  <si>
    <t>金針</t>
  </si>
  <si>
    <t>筍片</t>
  </si>
  <si>
    <t>芒果西米露</t>
  </si>
  <si>
    <t>西谷米</t>
  </si>
  <si>
    <t>土芒果</t>
  </si>
  <si>
    <t>椰漿</t>
  </si>
  <si>
    <t>煎餃+米漿半杯</t>
  </si>
  <si>
    <t>米漿(散裝)</t>
  </si>
  <si>
    <t>粗絞肉</t>
  </si>
  <si>
    <t>高麗菜</t>
  </si>
  <si>
    <t>豆薯小丁</t>
  </si>
  <si>
    <t>薑末</t>
  </si>
  <si>
    <t>水餃皮</t>
  </si>
  <si>
    <t>紫米飯半碗</t>
  </si>
  <si>
    <t>紫米</t>
  </si>
  <si>
    <t>茄汁牛腩</t>
  </si>
  <si>
    <t>蕃茄角</t>
  </si>
  <si>
    <t>牛腩</t>
  </si>
  <si>
    <t>馬鈴薯中丁</t>
  </si>
  <si>
    <t>蝦仁燴豆腐</t>
  </si>
  <si>
    <t>蝦仁100-200P</t>
  </si>
  <si>
    <t>素炒蘆筍</t>
  </si>
  <si>
    <t>蘆筍段</t>
  </si>
  <si>
    <t>鳳梨</t>
  </si>
  <si>
    <t>羅宋蔬菜湯</t>
  </si>
  <si>
    <t>芹菜</t>
  </si>
  <si>
    <t>木耳片</t>
  </si>
  <si>
    <t>香菇</t>
  </si>
  <si>
    <t>鹽巴</t>
  </si>
  <si>
    <t>奶酪+現打柳橙汁</t>
  </si>
  <si>
    <t>柳丁</t>
  </si>
  <si>
    <t>抓餅1/2片+麥芽牛奶半杯</t>
  </si>
  <si>
    <t>麥芽</t>
  </si>
  <si>
    <t>冷凍蔥油餅</t>
  </si>
  <si>
    <t>紅燒獅子頭</t>
  </si>
  <si>
    <t>獅子頭</t>
  </si>
  <si>
    <t>冷凍紅蘿蔔球</t>
  </si>
  <si>
    <t>蔥段</t>
  </si>
  <si>
    <t>去殼菱角</t>
  </si>
  <si>
    <t>日式蒸蛋</t>
  </si>
  <si>
    <t>黑輪段</t>
  </si>
  <si>
    <t>紅蘿蔔小片</t>
  </si>
  <si>
    <t>白芝麻</t>
  </si>
  <si>
    <t>冷凍四季豆</t>
  </si>
  <si>
    <t>蒜炒小白菜</t>
  </si>
  <si>
    <t>小白菜段</t>
  </si>
  <si>
    <t>肉絲</t>
  </si>
  <si>
    <t>味噌豆腐湯</t>
  </si>
  <si>
    <t>味噌</t>
  </si>
  <si>
    <t>柚子</t>
  </si>
  <si>
    <t>愛玉</t>
  </si>
  <si>
    <t>綠豆湯+蘋果半顆</t>
  </si>
  <si>
    <t>綠豆</t>
  </si>
  <si>
    <t>米苔目</t>
  </si>
  <si>
    <t>蘋果</t>
  </si>
  <si>
    <t>水餃</t>
  </si>
  <si>
    <t>綜合滷味</t>
  </si>
  <si>
    <t>白蘿蔔</t>
  </si>
  <si>
    <t>海帶片2*3cm</t>
  </si>
  <si>
    <t>四角油豆腐57g</t>
  </si>
  <si>
    <t>蓮藕</t>
  </si>
  <si>
    <t>酸辣湯</t>
  </si>
  <si>
    <t>紅蘿蔔絲</t>
  </si>
  <si>
    <t>金針菇</t>
  </si>
  <si>
    <t>筍粗絲</t>
  </si>
  <si>
    <t>黑芝麻</t>
  </si>
  <si>
    <t>地瓜鮮奶+蘇打餅乾</t>
  </si>
  <si>
    <t>地瓜小丁</t>
  </si>
  <si>
    <t>糙米飯半碗</t>
  </si>
  <si>
    <t>糙米</t>
  </si>
  <si>
    <t>豆酥鱈魚</t>
  </si>
  <si>
    <t>鱈魚排</t>
  </si>
  <si>
    <t>豆酥</t>
  </si>
  <si>
    <t>菜豆</t>
  </si>
  <si>
    <t>蔥燒豆包</t>
  </si>
  <si>
    <t>芋頭中丁</t>
  </si>
  <si>
    <t>黃瓜高麗菜</t>
  </si>
  <si>
    <t>高麗菜苗</t>
  </si>
  <si>
    <t>小黃瓜片</t>
  </si>
  <si>
    <t>絲瓜鮮菇湯</t>
  </si>
  <si>
    <t>絲瓜</t>
  </si>
  <si>
    <t>柳松菇</t>
  </si>
  <si>
    <t>鮪魚吐司+原味優格</t>
  </si>
  <si>
    <t>鮪魚罐頭</t>
  </si>
  <si>
    <t>三杯雞丁</t>
  </si>
  <si>
    <t>九層塔</t>
  </si>
  <si>
    <t>絲瓜豆腐丁</t>
  </si>
  <si>
    <t>醬拌地瓜葉</t>
  </si>
  <si>
    <t>地瓜葉1cm</t>
  </si>
  <si>
    <t>素蠔油</t>
  </si>
  <si>
    <t>高麗菜蛋花湯</t>
  </si>
  <si>
    <t>髮菜</t>
  </si>
  <si>
    <t>白木耳紅棗蓮子湯+腰果3顆</t>
  </si>
  <si>
    <t>銀耳</t>
  </si>
  <si>
    <t>蓮子</t>
  </si>
  <si>
    <t>紅棗</t>
  </si>
  <si>
    <t>原味優格</t>
    <phoneticPr fontId="5" type="noConversion"/>
  </si>
  <si>
    <t>西瓜</t>
  </si>
  <si>
    <t>胚芽米</t>
  </si>
  <si>
    <t>洋芋絞肉</t>
  </si>
  <si>
    <t>洋蔥小丁</t>
  </si>
  <si>
    <t>豆芽炒干絲</t>
  </si>
  <si>
    <t>茭白筍炒櫛瓜</t>
  </si>
  <si>
    <t>筊白筍片</t>
  </si>
  <si>
    <t>日式牛蒡湯</t>
  </si>
  <si>
    <t>牛蒡</t>
  </si>
  <si>
    <t>紅蘿蔔片</t>
  </si>
  <si>
    <t>西芹小丁</t>
  </si>
  <si>
    <t>山藥中丁</t>
  </si>
  <si>
    <t>蒸甜玉米</t>
  </si>
  <si>
    <t>玉米段6公分</t>
  </si>
  <si>
    <t>香煎蘿蔔糕</t>
  </si>
  <si>
    <t>蘿蔔糕</t>
  </si>
  <si>
    <t>豆干絲</t>
    <phoneticPr fontId="5" type="noConversion"/>
  </si>
  <si>
    <t>奶油</t>
    <phoneticPr fontId="5" type="noConversion"/>
  </si>
  <si>
    <t>去骨雞腿排丁</t>
    <phoneticPr fontId="5" type="noConversion"/>
  </si>
  <si>
    <t>蘇打餅乾</t>
    <phoneticPr fontId="5" type="noConversion"/>
  </si>
  <si>
    <t>五穀飯半碗</t>
  </si>
  <si>
    <t>五穀雜糧</t>
  </si>
  <si>
    <t>紅椒鱸魚</t>
  </si>
  <si>
    <t>鱸魚</t>
  </si>
  <si>
    <t>紅椒角</t>
  </si>
  <si>
    <t>薑絲</t>
  </si>
  <si>
    <t>青江菜</t>
  </si>
  <si>
    <t>豆薯炒蛋</t>
  </si>
  <si>
    <t>豆薯片</t>
  </si>
  <si>
    <t>蝦米大黃瓜</t>
  </si>
  <si>
    <t>蝦米</t>
  </si>
  <si>
    <t>菱角排骨湯</t>
  </si>
  <si>
    <t>木瓜牛奶</t>
  </si>
  <si>
    <t>木瓜</t>
  </si>
  <si>
    <t>餛飩湯</t>
  </si>
  <si>
    <t>溫州餛飩</t>
  </si>
  <si>
    <t>小白菜</t>
  </si>
  <si>
    <t>紅蔥頭片</t>
  </si>
  <si>
    <t>番茄洋蔥鮭魚炒飯</t>
  </si>
  <si>
    <t>碎鮭魚</t>
  </si>
  <si>
    <t>雙色花椰菜</t>
  </si>
  <si>
    <t>鱈魚丸子湯</t>
  </si>
  <si>
    <t>鱈魚丸</t>
  </si>
  <si>
    <t>非基改豆包絲</t>
  </si>
  <si>
    <t>酸菜</t>
  </si>
  <si>
    <t>綜合水果優格+小餐包1個</t>
  </si>
  <si>
    <t>餐包</t>
  </si>
  <si>
    <t>無糖優酪乳</t>
    <phoneticPr fontId="5" type="noConversion"/>
  </si>
  <si>
    <t>栗子桂圓紅棗薏仁粥</t>
  </si>
  <si>
    <t>桂圓肉</t>
  </si>
  <si>
    <t>冷凍栗子</t>
  </si>
  <si>
    <t>芝麻海苔飯</t>
  </si>
  <si>
    <t>海苔片</t>
  </si>
  <si>
    <t>1片</t>
  </si>
  <si>
    <t>洋蔥牛柳</t>
  </si>
  <si>
    <t>洋蔥絲</t>
  </si>
  <si>
    <t>牛小排</t>
  </si>
  <si>
    <t>甜椒菇菇丁</t>
  </si>
  <si>
    <t>紅椒小丁</t>
  </si>
  <si>
    <t>黃椒小丁</t>
  </si>
  <si>
    <t>香菇小丁</t>
  </si>
  <si>
    <t>草菇</t>
  </si>
  <si>
    <t>青椒小丁</t>
  </si>
  <si>
    <t>冷凍馬鈴薯丁</t>
  </si>
  <si>
    <t>香蒜油菜</t>
  </si>
  <si>
    <t>油菜</t>
  </si>
  <si>
    <t>蒲瓜海鮮湯</t>
  </si>
  <si>
    <t>扁蒲角</t>
  </si>
  <si>
    <t>花枝丸</t>
  </si>
  <si>
    <t>白蝦</t>
  </si>
  <si>
    <t>秀珍菇</t>
  </si>
  <si>
    <t>花生果醬夾土司、優酪乳1瓶</t>
  </si>
  <si>
    <t>花生醬</t>
  </si>
  <si>
    <t>優酪乳</t>
    <phoneticPr fontId="5" type="noConversion"/>
  </si>
  <si>
    <t>糙米胚芽飯</t>
  </si>
  <si>
    <t>香韮雞絲</t>
  </si>
  <si>
    <t>韭黃段</t>
  </si>
  <si>
    <t>韭菜段</t>
  </si>
  <si>
    <t>雞肉絲</t>
  </si>
  <si>
    <t>甜豆炒花枝</t>
  </si>
  <si>
    <t>花枝刻花</t>
  </si>
  <si>
    <t>甜豆莢</t>
  </si>
  <si>
    <t>鮮菇炒美生菜</t>
  </si>
  <si>
    <t>美生菜</t>
  </si>
  <si>
    <t>蘿蔔玉米湯</t>
  </si>
  <si>
    <t>白蘿蔔大丁</t>
  </si>
  <si>
    <t>八寶粥+火龍果</t>
  </si>
  <si>
    <t>花豆</t>
  </si>
  <si>
    <t>洋薏仁</t>
  </si>
  <si>
    <t>小米</t>
  </si>
  <si>
    <t>火龍果(紅肉)</t>
    <phoneticPr fontId="5" type="noConversion"/>
  </si>
  <si>
    <t>豬肉包子+葡萄</t>
  </si>
  <si>
    <t>鮮肉包65g</t>
  </si>
  <si>
    <t>葡萄</t>
  </si>
  <si>
    <t>雜糧飯</t>
  </si>
  <si>
    <t>京都排骨</t>
  </si>
  <si>
    <t>蕃茄醬</t>
  </si>
  <si>
    <t>甜麵醬</t>
  </si>
  <si>
    <t>蔥香吻仔魚蛋</t>
  </si>
  <si>
    <t>吻仔魚</t>
  </si>
  <si>
    <t>炒大豆苗</t>
  </si>
  <si>
    <t>豌豆苗</t>
  </si>
  <si>
    <t>青椒絲</t>
  </si>
  <si>
    <t>蔬菜湯</t>
  </si>
  <si>
    <t>紅蘿蔔大丁</t>
  </si>
  <si>
    <t>綠豆沙牛奶</t>
  </si>
  <si>
    <t>軟溜魚片</t>
  </si>
  <si>
    <t>油菜心</t>
  </si>
  <si>
    <t>三色冬瓜捲</t>
  </si>
  <si>
    <t>紅蘿蔔粗絲</t>
  </si>
  <si>
    <t>蒜炒小松菜</t>
  </si>
  <si>
    <t>有機小松葉段</t>
  </si>
  <si>
    <t>香菇鳳梨雞湯</t>
  </si>
  <si>
    <t>台灣棒4</t>
  </si>
  <si>
    <t>油豆腐細粉</t>
  </si>
  <si>
    <t>油豆腐小丁</t>
  </si>
  <si>
    <t>菠菜豆腐湯餃</t>
  </si>
  <si>
    <t>菠菜段</t>
  </si>
  <si>
    <t>義式白醬螺旋麵</t>
  </si>
  <si>
    <t>螺旋麵</t>
  </si>
  <si>
    <t>優質雞塊</t>
  </si>
  <si>
    <t>麥克雞塊</t>
  </si>
  <si>
    <t>g</t>
  </si>
  <si>
    <t>鮮味茶碗蒸+芭樂</t>
  </si>
  <si>
    <t>芭樂</t>
  </si>
  <si>
    <t>茄子滾刀</t>
  </si>
  <si>
    <t>紅豆小米粥</t>
  </si>
  <si>
    <t>香鬆拌飯</t>
  </si>
  <si>
    <t>鰹魚香鬆</t>
  </si>
  <si>
    <t>百香腰果會雞丁</t>
  </si>
  <si>
    <t>百香果</t>
  </si>
  <si>
    <t>文蛤絲瓜</t>
  </si>
  <si>
    <t>絲瓜片</t>
  </si>
  <si>
    <t>木耳青江菜</t>
  </si>
  <si>
    <t>豆腐羹湯</t>
  </si>
  <si>
    <t>紅蘿蔔末</t>
  </si>
  <si>
    <t>燒餅</t>
  </si>
  <si>
    <t>芝麻里肌</t>
  </si>
  <si>
    <t>螞蟻上樹</t>
  </si>
  <si>
    <t>蒜香莧菜</t>
  </si>
  <si>
    <t>白莧菜</t>
  </si>
  <si>
    <t>海鮮濃湯</t>
  </si>
  <si>
    <t>麵疙瘩</t>
  </si>
  <si>
    <t>低筋麵粉</t>
  </si>
  <si>
    <t>小饅頭+低糖豆漿半杯</t>
  </si>
  <si>
    <t>豆漿</t>
  </si>
  <si>
    <t>白小饅頭20g</t>
  </si>
  <si>
    <t>鳳梨木耳炒肉絲</t>
  </si>
  <si>
    <t>豆干小黃瓜</t>
  </si>
  <si>
    <t>大豆干</t>
  </si>
  <si>
    <t>小黃瓜</t>
  </si>
  <si>
    <t>白果大陸妹</t>
  </si>
  <si>
    <t>油麥菜</t>
  </si>
  <si>
    <t>白果</t>
  </si>
  <si>
    <t>海節豆腐湯</t>
  </si>
  <si>
    <t>海帶結</t>
  </si>
  <si>
    <t>非基改油豆腐小丁</t>
  </si>
  <si>
    <t>草莓果醬起司土司</t>
  </si>
  <si>
    <t>草莓</t>
  </si>
  <si>
    <t>蔬菜春捲+奇異果</t>
  </si>
  <si>
    <t>銀絲卷</t>
  </si>
  <si>
    <t>苜蓿芽</t>
  </si>
  <si>
    <t>帶皮花生</t>
  </si>
  <si>
    <t>蒲燒雕</t>
  </si>
  <si>
    <t>蒲燒鯛</t>
  </si>
  <si>
    <t>甜不辣條</t>
  </si>
  <si>
    <t>韭菜花段</t>
  </si>
  <si>
    <t>醬燒地瓜葉</t>
  </si>
  <si>
    <t>迷迭香雞片湯</t>
  </si>
  <si>
    <t>清肉柳</t>
  </si>
  <si>
    <t>迷迭香</t>
  </si>
  <si>
    <t>優酪乳1瓶</t>
  </si>
  <si>
    <t>優酪乳</t>
    <phoneticPr fontId="5" type="noConversion"/>
  </si>
  <si>
    <t>雞胸肉片</t>
    <phoneticPr fontId="5" type="noConversion"/>
  </si>
  <si>
    <t>煎薯餅+鮮奶半杯</t>
  </si>
  <si>
    <t>海苔飯糰</t>
  </si>
  <si>
    <t>鮪魚炒蛋</t>
  </si>
  <si>
    <t>玉米筍炒甜豆</t>
  </si>
  <si>
    <t>玉米筍</t>
  </si>
  <si>
    <t>冷凍甜豆筴</t>
  </si>
  <si>
    <t>玉米濃湯</t>
  </si>
  <si>
    <t>銀耳水蜜桃飲</t>
  </si>
  <si>
    <t>水蜜桃</t>
  </si>
  <si>
    <t>銀絲卷+優酪乳半杯</t>
  </si>
  <si>
    <t>優酪乳</t>
    <phoneticPr fontId="5" type="noConversion"/>
  </si>
  <si>
    <t>蘋果雞丁</t>
  </si>
  <si>
    <t>四季豆</t>
  </si>
  <si>
    <t>麻婆豆腐</t>
  </si>
  <si>
    <t>美白菠菜</t>
  </si>
  <si>
    <t>美白菇</t>
  </si>
  <si>
    <t>鴻喜菇</t>
  </si>
  <si>
    <t>芝麻海芽湯</t>
  </si>
  <si>
    <t>芋頭甜湯+柳丁</t>
  </si>
  <si>
    <t>冷凍芋丁</t>
  </si>
  <si>
    <t>板豆腐</t>
    <phoneticPr fontId="5" type="noConversion"/>
  </si>
  <si>
    <t>水果果凍</t>
  </si>
  <si>
    <t>紅龍果(白肉)</t>
  </si>
  <si>
    <t>吉利丁</t>
  </si>
  <si>
    <t>杏菇燉肉</t>
  </si>
  <si>
    <t>中豆干片</t>
  </si>
  <si>
    <t>泡魷魚</t>
  </si>
  <si>
    <t>蝦米高麗菜</t>
  </si>
  <si>
    <t>木耳魚片湯</t>
  </si>
  <si>
    <t>木耳</t>
  </si>
  <si>
    <t>低脂鮮奶半杯+小餐包</t>
  </si>
  <si>
    <t>油</t>
    <phoneticPr fontId="5" type="noConversion"/>
  </si>
  <si>
    <t>里肌起司蛋餅</t>
  </si>
  <si>
    <t>里肌肉排6</t>
  </si>
  <si>
    <t>紅燒牛腱肉</t>
  </si>
  <si>
    <t>牛腱</t>
  </si>
  <si>
    <t>芹菜三絲</t>
  </si>
  <si>
    <t>空心菜</t>
  </si>
  <si>
    <t>豆腐乳</t>
  </si>
  <si>
    <t>榨菜肉絲湯</t>
  </si>
  <si>
    <t>榨菜絲</t>
  </si>
  <si>
    <t>鳳梨蘋果汁</t>
  </si>
  <si>
    <t>菠蘿麵包</t>
  </si>
  <si>
    <t>青江魚捲</t>
  </si>
  <si>
    <t>奶油花菜</t>
  </si>
  <si>
    <t>地瓜葉</t>
  </si>
  <si>
    <t>鮮菇雞絲湯</t>
  </si>
  <si>
    <t>芒果奶酪</t>
  </si>
  <si>
    <t>奶酪</t>
    <phoneticPr fontId="5" type="noConversion"/>
  </si>
  <si>
    <t>香蕉煎餅</t>
  </si>
  <si>
    <t>什錦炒河粉</t>
  </si>
  <si>
    <t>粄條</t>
  </si>
  <si>
    <t>筊白筍</t>
  </si>
  <si>
    <t>烤小翅</t>
  </si>
  <si>
    <t>台灣翅6</t>
  </si>
  <si>
    <t>蒜香四季豆</t>
  </si>
  <si>
    <t>芝麻鮮奶</t>
  </si>
  <si>
    <t>水果牛奶燕麥粥</t>
  </si>
  <si>
    <t>麵輪燒肉</t>
  </si>
  <si>
    <t>麵輪</t>
  </si>
  <si>
    <t>三色煎蛋</t>
  </si>
  <si>
    <t>香炒紅莧菜</t>
  </si>
  <si>
    <t>紅莧菜</t>
  </si>
  <si>
    <t>青木瓜時蔬湯</t>
  </si>
  <si>
    <t>青木瓜</t>
  </si>
  <si>
    <t>肉燥米粉湯</t>
  </si>
  <si>
    <t>米粉</t>
  </si>
  <si>
    <t>南瓜飯半碗</t>
  </si>
  <si>
    <t>南瓜</t>
  </si>
  <si>
    <t>焗烤鮭魚</t>
  </si>
  <si>
    <t>紅椒</t>
  </si>
  <si>
    <t>黃椒</t>
  </si>
  <si>
    <t>百香青木瓜絲</t>
  </si>
  <si>
    <t>香炒油菜</t>
  </si>
  <si>
    <t>山藥排骨湯</t>
  </si>
  <si>
    <t>山藥</t>
  </si>
  <si>
    <t>牛奶優格</t>
  </si>
  <si>
    <t>優格</t>
    <phoneticPr fontId="5" type="noConversion"/>
  </si>
  <si>
    <t>營養師： 李睿宇</t>
    <phoneticPr fontId="5" type="noConversion"/>
  </si>
  <si>
    <t>杏鮑菇D小丁</t>
  </si>
  <si>
    <t>雞肉玉米湯</t>
    <phoneticPr fontId="27" type="noConversion"/>
  </si>
  <si>
    <t>雞肉玉米湯</t>
    <phoneticPr fontId="5" type="noConversion"/>
  </si>
  <si>
    <t>奶油義大利麵、香烤雞腿排、蒜香大陸妹、南瓜濃湯</t>
    <phoneticPr fontId="27" type="noConversion"/>
  </si>
  <si>
    <t>紅豆薏仁湯+芭樂</t>
    <phoneticPr fontId="27" type="noConversion"/>
  </si>
  <si>
    <t>蒜</t>
  </si>
  <si>
    <t>芭樂</t>
    <phoneticPr fontId="5" type="noConversion"/>
  </si>
  <si>
    <t>果</t>
    <phoneticPr fontId="5" type="noConversion"/>
  </si>
  <si>
    <t>火龍果</t>
    <phoneticPr fontId="5" type="noConversion"/>
  </si>
  <si>
    <t>紅龍果(紅肉)</t>
  </si>
  <si>
    <t>豆皮壽司+味噌湯+火龍果</t>
    <phoneticPr fontId="27" type="noConversion"/>
  </si>
  <si>
    <t>地瓜葉</t>
    <phoneticPr fontId="5" type="noConversion"/>
  </si>
  <si>
    <t>燙地瓜葉</t>
    <phoneticPr fontId="5" type="noConversion"/>
  </si>
  <si>
    <t>玉兔包</t>
    <phoneticPr fontId="5" type="noConversion"/>
  </si>
  <si>
    <t>豆沙包+鳳梨</t>
    <phoneticPr fontId="5" type="noConversion"/>
  </si>
  <si>
    <t>豆沙包+鳳梨</t>
    <phoneticPr fontId="27" type="noConversion"/>
  </si>
  <si>
    <t>大黃瓜</t>
    <phoneticPr fontId="5" type="noConversion"/>
  </si>
  <si>
    <t>肋排6</t>
    <phoneticPr fontId="5" type="noConversion"/>
  </si>
  <si>
    <t>四季豆</t>
    <phoneticPr fontId="5" type="noConversion"/>
  </si>
  <si>
    <t>薏仁牛奶+蘋果</t>
    <phoneticPr fontId="5" type="noConversion"/>
  </si>
  <si>
    <t>薏仁牛奶+蘋果</t>
    <phoneticPr fontId="27" type="noConversion"/>
  </si>
  <si>
    <t>馬鈴薯</t>
    <phoneticPr fontId="5" type="noConversion"/>
  </si>
  <si>
    <t>太白粉</t>
    <phoneticPr fontId="5" type="noConversion"/>
  </si>
  <si>
    <t>主</t>
    <phoneticPr fontId="5" type="noConversion"/>
  </si>
  <si>
    <t>海帶芽</t>
    <phoneticPr fontId="5" type="noConversion"/>
  </si>
  <si>
    <t>杏鮑菇塊</t>
    <phoneticPr fontId="5" type="noConversion"/>
  </si>
  <si>
    <t>堅果飯半碗</t>
    <phoneticPr fontId="5" type="noConversion"/>
  </si>
  <si>
    <t>腰果</t>
    <phoneticPr fontId="5" type="noConversion"/>
  </si>
  <si>
    <t>核桃仁</t>
    <phoneticPr fontId="5" type="noConversion"/>
  </si>
  <si>
    <t>大豆油</t>
    <phoneticPr fontId="5" type="noConversion"/>
  </si>
  <si>
    <t>清炒空心菜</t>
  </si>
  <si>
    <t>清炒空心菜</t>
    <phoneticPr fontId="5" type="noConversion"/>
  </si>
  <si>
    <t>青韮黃豆芽</t>
    <phoneticPr fontId="5" type="noConversion"/>
  </si>
  <si>
    <t>青韮黃豆芽</t>
    <phoneticPr fontId="27" type="noConversion"/>
  </si>
  <si>
    <t>蒜香大陸妹</t>
    <phoneticPr fontId="5" type="noConversion"/>
  </si>
  <si>
    <t>木耳炒菠菜</t>
    <phoneticPr fontId="5" type="noConversion"/>
  </si>
  <si>
    <t>洋菇炒甜豆</t>
    <phoneticPr fontId="5" type="noConversion"/>
  </si>
  <si>
    <t>素炒蘆筍</t>
    <phoneticPr fontId="5" type="noConversion"/>
  </si>
  <si>
    <t>蒜炒小白菜</t>
    <phoneticPr fontId="5" type="noConversion"/>
  </si>
  <si>
    <t>黃瓜高麗菜</t>
    <phoneticPr fontId="5" type="noConversion"/>
  </si>
  <si>
    <t>醬拌地瓜葉</t>
    <phoneticPr fontId="5" type="noConversion"/>
  </si>
  <si>
    <t>茭白筍炒櫛瓜</t>
    <phoneticPr fontId="5" type="noConversion"/>
  </si>
  <si>
    <t>蝦米大黃瓜</t>
    <phoneticPr fontId="5" type="noConversion"/>
  </si>
  <si>
    <t>雙色花菜</t>
    <phoneticPr fontId="5" type="noConversion"/>
  </si>
  <si>
    <t>香蒜油菜</t>
    <phoneticPr fontId="5" type="noConversion"/>
  </si>
  <si>
    <t>鮮菇炒美生菜</t>
    <phoneticPr fontId="5" type="noConversion"/>
  </si>
  <si>
    <t>炒大豆苗</t>
    <phoneticPr fontId="5" type="noConversion"/>
  </si>
  <si>
    <t>蒜炒小松菜</t>
    <phoneticPr fontId="5" type="noConversion"/>
  </si>
  <si>
    <t>草菇燴時蔬</t>
    <phoneticPr fontId="5" type="noConversion"/>
  </si>
  <si>
    <t>木耳青江菜</t>
    <phoneticPr fontId="5" type="noConversion"/>
  </si>
  <si>
    <t>蒜香莧菜</t>
    <phoneticPr fontId="5" type="noConversion"/>
  </si>
  <si>
    <t>白果大陸妹</t>
    <phoneticPr fontId="5" type="noConversion"/>
  </si>
  <si>
    <t>韭菜甜不辣</t>
    <phoneticPr fontId="5" type="noConversion"/>
  </si>
  <si>
    <t>醬燒地瓜葉</t>
    <phoneticPr fontId="5" type="noConversion"/>
  </si>
  <si>
    <t>美白菠菜</t>
    <phoneticPr fontId="5" type="noConversion"/>
  </si>
  <si>
    <t>蝦米高麗菜</t>
    <phoneticPr fontId="5" type="noConversion"/>
  </si>
  <si>
    <t>豆乳空心菜</t>
    <phoneticPr fontId="5" type="noConversion"/>
  </si>
  <si>
    <t>豆乳空心菜</t>
    <phoneticPr fontId="27" type="noConversion"/>
  </si>
  <si>
    <t>蒜香地瓜葉</t>
  </si>
  <si>
    <t>蒜香地瓜葉</t>
    <phoneticPr fontId="5" type="noConversion"/>
  </si>
  <si>
    <t>香炒紅莧菜</t>
    <phoneticPr fontId="5" type="noConversion"/>
  </si>
  <si>
    <t>香炒油菜</t>
    <phoneticPr fontId="5" type="noConversion"/>
  </si>
  <si>
    <t>草莓起司土司</t>
    <phoneticPr fontId="27" type="noConversion"/>
  </si>
  <si>
    <t>山藥肉粥</t>
    <phoneticPr fontId="5" type="noConversion"/>
  </si>
  <si>
    <t>山藥肉粥</t>
    <phoneticPr fontId="27" type="noConversion"/>
  </si>
  <si>
    <t>山藥</t>
    <phoneticPr fontId="5" type="noConversion"/>
  </si>
  <si>
    <t>地瓜湯</t>
    <phoneticPr fontId="5" type="noConversion"/>
  </si>
  <si>
    <t>地瓜</t>
    <phoneticPr fontId="5" type="noConversion"/>
  </si>
  <si>
    <t>西谷米</t>
    <phoneticPr fontId="5" type="noConversion"/>
  </si>
  <si>
    <t>地瓜湯</t>
    <phoneticPr fontId="27" type="noConversion"/>
  </si>
  <si>
    <t>鮮奶地瓜豆花</t>
    <phoneticPr fontId="27" type="noConversion"/>
  </si>
  <si>
    <t>鮮奶地瓜豆花</t>
    <phoneticPr fontId="5" type="noConversion"/>
  </si>
  <si>
    <t>豆花</t>
    <phoneticPr fontId="5" type="noConversion"/>
  </si>
  <si>
    <t>柳丁愛玉甜湯</t>
    <phoneticPr fontId="5" type="noConversion"/>
  </si>
  <si>
    <t>柳丁愛玉甜湯</t>
    <phoneticPr fontId="27" type="noConversion"/>
  </si>
  <si>
    <t>奶酪+現打芭樂汁</t>
    <phoneticPr fontId="27" type="noConversion"/>
  </si>
  <si>
    <t>芭樂</t>
    <phoneticPr fontId="5" type="noConversion"/>
  </si>
  <si>
    <t>無糖紅茶</t>
    <phoneticPr fontId="5" type="noConversion"/>
  </si>
  <si>
    <t>芋頭</t>
    <phoneticPr fontId="5" type="noConversion"/>
  </si>
  <si>
    <t>芋頭鮮奶茶</t>
    <phoneticPr fontId="5" type="noConversion"/>
  </si>
  <si>
    <t>核桃仁</t>
    <phoneticPr fontId="5" type="noConversion"/>
  </si>
  <si>
    <t>芋頭鮮奶茶</t>
    <phoneticPr fontId="27" type="noConversion"/>
  </si>
  <si>
    <t>燒餅夾蛋+木瓜牛奶</t>
    <phoneticPr fontId="27" type="noConversion"/>
  </si>
  <si>
    <t>燒餅夾蛋+木瓜牛奶</t>
    <phoneticPr fontId="5" type="noConversion"/>
  </si>
  <si>
    <t>木瓜</t>
    <phoneticPr fontId="5" type="noConversion"/>
  </si>
  <si>
    <t>花生(過敏原)土司、優酪乳1瓶</t>
    <phoneticPr fontId="27" type="noConversion"/>
  </si>
  <si>
    <t>芒果(過敏原)奶酪</t>
    <phoneticPr fontId="27" type="noConversion"/>
  </si>
  <si>
    <t>芒果(過敏原)西米露</t>
    <phoneticPr fontId="27" type="noConversion"/>
  </si>
  <si>
    <t>牛奶燕麥粥+小番茄</t>
    <phoneticPr fontId="27" type="noConversion"/>
  </si>
  <si>
    <t>牛奶燕麥粥+小番茄</t>
    <phoneticPr fontId="5" type="noConversion"/>
  </si>
  <si>
    <t>青菜豬肉麵疙瘩</t>
    <phoneticPr fontId="27" type="noConversion"/>
  </si>
  <si>
    <t>柳丁愛玉湯</t>
    <phoneticPr fontId="27" type="noConversion"/>
  </si>
  <si>
    <t>芋頭湯+柳丁</t>
    <phoneticPr fontId="27" type="noConversion"/>
  </si>
  <si>
    <t>杏菇燉肉</t>
    <phoneticPr fontId="5" type="noConversion"/>
  </si>
  <si>
    <t>魷魚芹菜炒豆干</t>
    <phoneticPr fontId="27" type="noConversion"/>
  </si>
  <si>
    <t>魷魚芹菜炒豆干</t>
    <phoneticPr fontId="5" type="noConversion"/>
  </si>
  <si>
    <t>水餃5個、綜合滷味(白蘿蔔海帶油豆腐)、燙地瓜葉、酸辣湯</t>
    <phoneticPr fontId="27" type="noConversion"/>
  </si>
  <si>
    <t>柳丁愛玉湯</t>
    <phoneticPr fontId="5" type="noConversion"/>
  </si>
  <si>
    <r>
      <t>*</t>
    </r>
    <r>
      <rPr>
        <sz val="18"/>
        <rFont val="細明體"/>
        <family val="3"/>
        <charset val="136"/>
      </rPr>
      <t>本園肉類食材採用國內在地牛肉、豬肉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</si>
</sst>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 "/>
    <numFmt numFmtId="177" formatCode="0_);[Red]\(0\)"/>
    <numFmt numFmtId="178" formatCode="0.00_ "/>
    <numFmt numFmtId="179" formatCode="0.0_);[Red]\(0.0\)"/>
    <numFmt numFmtId="180" formatCode="0.0_ "/>
    <numFmt numFmtId="181" formatCode="0.0"/>
  </numFmts>
  <fonts count="3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華康細圓體"/>
      <family val="3"/>
      <charset val="136"/>
    </font>
    <font>
      <sz val="12"/>
      <color indexed="10"/>
      <name val="華康細圓體"/>
      <family val="3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標楷體"/>
      <family val="4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6"/>
      <name val="新細明體"/>
      <family val="1"/>
      <charset val="136"/>
    </font>
    <font>
      <u/>
      <sz val="12"/>
      <name val="新細明體"/>
      <family val="1"/>
      <charset val="136"/>
    </font>
    <font>
      <sz val="16"/>
      <name val="新細明體"/>
      <family val="1"/>
      <charset val="136"/>
    </font>
    <font>
      <sz val="16"/>
      <color indexed="12"/>
      <name val="新細明體"/>
      <family val="1"/>
      <charset val="136"/>
    </font>
    <font>
      <b/>
      <sz val="16"/>
      <color indexed="17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4"/>
      <name val="華康細圓體"/>
      <family val="3"/>
      <charset val="136"/>
    </font>
    <font>
      <sz val="10"/>
      <name val="新細明體"/>
      <family val="1"/>
      <charset val="136"/>
    </font>
    <font>
      <sz val="12"/>
      <color indexed="12"/>
      <name val="華康細圓體"/>
      <family val="3"/>
      <charset val="136"/>
    </font>
    <font>
      <b/>
      <sz val="12"/>
      <color indexed="17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1"/>
      <color indexed="8"/>
      <name val="新細明體"/>
      <family val="1"/>
      <charset val="136"/>
    </font>
    <font>
      <sz val="12"/>
      <color theme="1" tint="0.34998626667073579"/>
      <name val="新細明體"/>
      <family val="1"/>
      <charset val="136"/>
    </font>
    <font>
      <sz val="18"/>
      <name val="Arial"/>
      <family val="2"/>
    </font>
    <font>
      <sz val="18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37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28" fillId="0" borderId="0">
      <alignment vertical="center"/>
    </xf>
    <xf numFmtId="0" fontId="26" fillId="0" borderId="0">
      <alignment vertical="center"/>
    </xf>
    <xf numFmtId="0" fontId="4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shrinkToFit="1"/>
    </xf>
    <xf numFmtId="0" fontId="19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center" vertical="center" shrinkToFit="1"/>
    </xf>
    <xf numFmtId="9" fontId="19" fillId="0" borderId="15" xfId="1" applyFont="1" applyBorder="1" applyAlignment="1">
      <alignment horizontal="center" vertical="center" shrinkToFit="1"/>
    </xf>
    <xf numFmtId="9" fontId="19" fillId="0" borderId="2" xfId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center" vertical="center" shrinkToFit="1"/>
    </xf>
    <xf numFmtId="176" fontId="19" fillId="0" borderId="22" xfId="0" applyNumberFormat="1" applyFont="1" applyBorder="1" applyAlignment="1">
      <alignment horizontal="center" vertical="center" shrinkToFit="1"/>
    </xf>
    <xf numFmtId="176" fontId="19" fillId="0" borderId="21" xfId="0" applyNumberFormat="1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7" fillId="4" borderId="23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 shrinkToFit="1"/>
    </xf>
    <xf numFmtId="9" fontId="19" fillId="0" borderId="13" xfId="1" applyFont="1" applyBorder="1" applyAlignment="1">
      <alignment horizontal="center" vertical="center" shrinkToFit="1"/>
    </xf>
    <xf numFmtId="9" fontId="19" fillId="0" borderId="1" xfId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20" fillId="5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4" fillId="3" borderId="18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179" fontId="4" fillId="3" borderId="18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180" fontId="4" fillId="3" borderId="1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180" fontId="19" fillId="0" borderId="1" xfId="0" applyNumberFormat="1" applyFont="1" applyFill="1" applyBorder="1" applyAlignment="1">
      <alignment horizontal="center" vertical="center" shrinkToFit="1"/>
    </xf>
    <xf numFmtId="180" fontId="19" fillId="0" borderId="21" xfId="0" applyNumberFormat="1" applyFont="1" applyFill="1" applyBorder="1" applyAlignment="1">
      <alignment horizontal="center" vertical="center" shrinkToFit="1"/>
    </xf>
    <xf numFmtId="9" fontId="19" fillId="0" borderId="1" xfId="0" applyNumberFormat="1" applyFont="1" applyBorder="1" applyAlignment="1">
      <alignment horizontal="center" vertical="center" shrinkToFit="1"/>
    </xf>
    <xf numFmtId="179" fontId="19" fillId="0" borderId="2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center" vertical="center" shrinkToFit="1"/>
    </xf>
    <xf numFmtId="9" fontId="19" fillId="0" borderId="2" xfId="0" applyNumberFormat="1" applyFont="1" applyBorder="1" applyAlignment="1">
      <alignment horizontal="center" vertical="center" shrinkToFit="1"/>
    </xf>
    <xf numFmtId="180" fontId="0" fillId="3" borderId="18" xfId="0" applyNumberForma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180" fontId="4" fillId="3" borderId="9" xfId="0" applyNumberFormat="1" applyFont="1" applyFill="1" applyBorder="1" applyAlignment="1">
      <alignment horizontal="center" vertical="center" shrinkToFit="1"/>
    </xf>
    <xf numFmtId="180" fontId="19" fillId="0" borderId="21" xfId="0" applyNumberFormat="1" applyFont="1" applyBorder="1" applyAlignment="1">
      <alignment horizontal="center" vertical="center" shrinkToFit="1"/>
    </xf>
    <xf numFmtId="180" fontId="19" fillId="0" borderId="1" xfId="0" applyNumberFormat="1" applyFont="1" applyBorder="1" applyAlignment="1">
      <alignment horizontal="center" vertical="center" shrinkToFit="1"/>
    </xf>
    <xf numFmtId="180" fontId="4" fillId="0" borderId="0" xfId="0" applyNumberFormat="1" applyFont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176" fontId="19" fillId="0" borderId="29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9" fontId="19" fillId="0" borderId="4" xfId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5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3" xfId="0" applyFont="1" applyBorder="1" applyAlignment="1">
      <alignment horizontal="left" wrapText="1"/>
    </xf>
    <xf numFmtId="180" fontId="4" fillId="0" borderId="13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9" fontId="19" fillId="0" borderId="13" xfId="1" applyFont="1" applyBorder="1" applyAlignment="1">
      <alignment horizontal="center" vertical="center"/>
    </xf>
    <xf numFmtId="9" fontId="19" fillId="0" borderId="1" xfId="1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3" xfId="0" quotePrefix="1" applyFont="1" applyBorder="1" applyAlignment="1">
      <alignment horizontal="left" wrapText="1"/>
    </xf>
    <xf numFmtId="0" fontId="26" fillId="0" borderId="3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9" fontId="19" fillId="0" borderId="13" xfId="1" applyFont="1" applyBorder="1" applyAlignment="1">
      <alignment horizontal="right" vertical="center"/>
    </xf>
    <xf numFmtId="9" fontId="19" fillId="0" borderId="1" xfId="1" applyFont="1" applyBorder="1" applyAlignment="1">
      <alignment horizontal="right" vertical="center"/>
    </xf>
    <xf numFmtId="0" fontId="19" fillId="0" borderId="2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19" fillId="0" borderId="21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7" fillId="4" borderId="36" xfId="0" applyFont="1" applyFill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 shrinkToFit="1"/>
    </xf>
    <xf numFmtId="176" fontId="19" fillId="0" borderId="9" xfId="0" applyNumberFormat="1" applyFont="1" applyBorder="1" applyAlignment="1">
      <alignment horizontal="center" vertical="center" shrinkToFit="1"/>
    </xf>
    <xf numFmtId="177" fontId="19" fillId="0" borderId="9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178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9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19" fillId="0" borderId="29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177" fontId="4" fillId="0" borderId="2" xfId="2" applyNumberFormat="1" applyBorder="1" applyAlignment="1">
      <alignment horizontal="center" vertical="center"/>
    </xf>
    <xf numFmtId="177" fontId="4" fillId="0" borderId="1" xfId="2" applyNumberFormat="1" applyBorder="1" applyAlignment="1">
      <alignment horizontal="center" vertical="center" wrapText="1"/>
    </xf>
    <xf numFmtId="177" fontId="4" fillId="0" borderId="1" xfId="2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177" fontId="11" fillId="0" borderId="1" xfId="2" applyNumberFormat="1" applyFont="1" applyBorder="1" applyAlignment="1">
      <alignment horizontal="center" vertical="center" wrapText="1"/>
    </xf>
    <xf numFmtId="177" fontId="4" fillId="2" borderId="1" xfId="2" applyNumberFormat="1" applyFill="1" applyBorder="1" applyAlignment="1">
      <alignment horizontal="center" vertical="center"/>
    </xf>
    <xf numFmtId="177" fontId="4" fillId="0" borderId="9" xfId="2" applyNumberFormat="1" applyBorder="1" applyAlignment="1">
      <alignment horizontal="center" vertical="center" wrapText="1"/>
    </xf>
    <xf numFmtId="177" fontId="4" fillId="0" borderId="9" xfId="2" applyNumberFormat="1" applyBorder="1" applyAlignment="1">
      <alignment horizontal="center" vertical="center"/>
    </xf>
    <xf numFmtId="177" fontId="11" fillId="0" borderId="9" xfId="2" applyNumberFormat="1" applyFont="1" applyBorder="1" applyAlignment="1">
      <alignment horizontal="center" vertical="center" wrapText="1"/>
    </xf>
    <xf numFmtId="177" fontId="4" fillId="0" borderId="6" xfId="2" applyNumberFormat="1" applyBorder="1" applyAlignment="1">
      <alignment horizontal="center" vertical="center"/>
    </xf>
    <xf numFmtId="177" fontId="4" fillId="0" borderId="6" xfId="2" applyNumberFormat="1" applyBorder="1" applyAlignment="1">
      <alignment horizontal="center" vertical="center" wrapText="1"/>
    </xf>
    <xf numFmtId="177" fontId="11" fillId="0" borderId="6" xfId="2" applyNumberFormat="1" applyFont="1" applyBorder="1" applyAlignment="1">
      <alignment horizontal="center" vertical="center" wrapText="1"/>
    </xf>
    <xf numFmtId="177" fontId="4" fillId="0" borderId="7" xfId="2" applyNumberFormat="1" applyBorder="1" applyAlignment="1">
      <alignment horizontal="center" vertical="center" wrapText="1"/>
    </xf>
    <xf numFmtId="177" fontId="4" fillId="0" borderId="7" xfId="2" applyNumberFormat="1" applyBorder="1" applyAlignment="1">
      <alignment horizontal="center" vertical="center"/>
    </xf>
    <xf numFmtId="177" fontId="11" fillId="0" borderId="7" xfId="2" applyNumberFormat="1" applyFont="1" applyBorder="1" applyAlignment="1">
      <alignment horizontal="center" vertical="center" wrapText="1"/>
    </xf>
    <xf numFmtId="177" fontId="4" fillId="0" borderId="2" xfId="2" applyNumberFormat="1" applyBorder="1" applyAlignment="1">
      <alignment horizontal="center" vertical="center" wrapText="1"/>
    </xf>
    <xf numFmtId="177" fontId="11" fillId="0" borderId="2" xfId="2" applyNumberFormat="1" applyFont="1" applyBorder="1" applyAlignment="1">
      <alignment horizontal="center" vertical="center" wrapText="1"/>
    </xf>
    <xf numFmtId="177" fontId="11" fillId="6" borderId="1" xfId="2" applyNumberFormat="1" applyFont="1" applyFill="1" applyBorder="1" applyAlignment="1">
      <alignment horizontal="center" vertical="center" wrapText="1"/>
    </xf>
    <xf numFmtId="177" fontId="4" fillId="0" borderId="8" xfId="2" applyNumberFormat="1" applyBorder="1" applyAlignment="1">
      <alignment horizontal="center" vertical="center"/>
    </xf>
    <xf numFmtId="177" fontId="11" fillId="0" borderId="5" xfId="2" applyNumberFormat="1" applyFont="1" applyBorder="1" applyAlignment="1">
      <alignment horizontal="center" vertical="center"/>
    </xf>
    <xf numFmtId="177" fontId="11" fillId="0" borderId="2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177" fontId="4" fillId="0" borderId="2" xfId="2" applyNumberFormat="1" applyBorder="1" applyAlignment="1">
      <alignment horizontal="center" vertical="center"/>
    </xf>
    <xf numFmtId="177" fontId="4" fillId="0" borderId="6" xfId="2" applyNumberFormat="1" applyBorder="1" applyAlignment="1">
      <alignment horizontal="center" vertical="center"/>
    </xf>
    <xf numFmtId="177" fontId="4" fillId="0" borderId="10" xfId="2" applyNumberFormat="1" applyBorder="1" applyAlignment="1">
      <alignment horizontal="center" vertical="center"/>
    </xf>
    <xf numFmtId="177" fontId="4" fillId="0" borderId="5" xfId="2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6" borderId="18" xfId="0" applyNumberFormat="1" applyFont="1" applyFill="1" applyBorder="1" applyAlignment="1">
      <alignment horizontal="center" vertical="center" shrinkToFit="1"/>
    </xf>
    <xf numFmtId="0" fontId="25" fillId="6" borderId="18" xfId="0" applyNumberFormat="1" applyFont="1" applyFill="1" applyBorder="1" applyAlignment="1">
      <alignment horizontal="center" vertical="center" shrinkToFit="1"/>
    </xf>
    <xf numFmtId="9" fontId="19" fillId="6" borderId="1" xfId="1" applyFont="1" applyFill="1" applyBorder="1" applyAlignment="1">
      <alignment horizontal="center" vertical="center" shrinkToFit="1"/>
    </xf>
    <xf numFmtId="181" fontId="4" fillId="0" borderId="12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horizontal="center" vertical="center" shrinkToFit="1"/>
    </xf>
    <xf numFmtId="181" fontId="4" fillId="0" borderId="1" xfId="0" applyNumberFormat="1" applyFont="1" applyBorder="1" applyAlignment="1">
      <alignment horizontal="center" vertical="center" shrinkToFit="1"/>
    </xf>
    <xf numFmtId="181" fontId="4" fillId="0" borderId="1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 shrinkToFit="1"/>
    </xf>
    <xf numFmtId="181" fontId="4" fillId="0" borderId="35" xfId="0" applyNumberFormat="1" applyFont="1" applyBorder="1" applyAlignment="1">
      <alignment horizontal="center" vertical="center" shrinkToFit="1"/>
    </xf>
    <xf numFmtId="181" fontId="4" fillId="0" borderId="17" xfId="0" applyNumberFormat="1" applyFont="1" applyBorder="1" applyAlignment="1">
      <alignment horizontal="center" vertical="center" shrinkToFit="1"/>
    </xf>
    <xf numFmtId="181" fontId="4" fillId="0" borderId="9" xfId="0" applyNumberFormat="1" applyFont="1" applyBorder="1" applyAlignment="1">
      <alignment horizontal="center" vertical="center" shrinkToFit="1"/>
    </xf>
    <xf numFmtId="181" fontId="4" fillId="0" borderId="14" xfId="0" applyNumberFormat="1" applyFont="1" applyBorder="1" applyAlignment="1">
      <alignment horizontal="center" vertical="center" shrinkToFit="1"/>
    </xf>
    <xf numFmtId="181" fontId="4" fillId="0" borderId="15" xfId="0" applyNumberFormat="1" applyFont="1" applyBorder="1" applyAlignment="1">
      <alignment horizontal="center" vertical="center" shrinkToFit="1"/>
    </xf>
    <xf numFmtId="181" fontId="4" fillId="0" borderId="2" xfId="0" applyNumberFormat="1" applyFont="1" applyBorder="1" applyAlignment="1">
      <alignment horizontal="center" vertical="center" shrinkToFit="1"/>
    </xf>
    <xf numFmtId="181" fontId="4" fillId="0" borderId="28" xfId="0" applyNumberFormat="1" applyFont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center" vertical="center" shrinkToFit="1"/>
    </xf>
    <xf numFmtId="181" fontId="4" fillId="0" borderId="21" xfId="0" applyNumberFormat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horizontal="center" vertical="center" shrinkToFit="1"/>
    </xf>
    <xf numFmtId="181" fontId="4" fillId="0" borderId="16" xfId="0" applyNumberFormat="1" applyFont="1" applyBorder="1" applyAlignment="1">
      <alignment horizontal="center" vertical="center" shrinkToFit="1"/>
    </xf>
    <xf numFmtId="181" fontId="8" fillId="0" borderId="9" xfId="0" applyNumberFormat="1" applyFont="1" applyBorder="1" applyAlignment="1">
      <alignment horizontal="center" vertical="center" shrinkToFit="1"/>
    </xf>
    <xf numFmtId="181" fontId="8" fillId="0" borderId="16" xfId="0" applyNumberFormat="1" applyFont="1" applyBorder="1" applyAlignment="1">
      <alignment horizontal="center" vertical="center" shrinkToFit="1"/>
    </xf>
    <xf numFmtId="181" fontId="8" fillId="0" borderId="17" xfId="0" applyNumberFormat="1" applyFont="1" applyBorder="1" applyAlignment="1">
      <alignment horizontal="center" vertical="center" shrinkToFit="1"/>
    </xf>
    <xf numFmtId="181" fontId="8" fillId="0" borderId="1" xfId="0" applyNumberFormat="1" applyFont="1" applyBorder="1" applyAlignment="1">
      <alignment horizontal="center" vertical="center" shrinkToFit="1"/>
    </xf>
    <xf numFmtId="181" fontId="8" fillId="0" borderId="12" xfId="0" applyNumberFormat="1" applyFont="1" applyBorder="1" applyAlignment="1">
      <alignment horizontal="center" vertical="center" shrinkToFit="1"/>
    </xf>
    <xf numFmtId="181" fontId="8" fillId="0" borderId="13" xfId="0" applyNumberFormat="1" applyFont="1" applyBorder="1" applyAlignment="1">
      <alignment horizontal="center" vertical="center" shrinkToFit="1"/>
    </xf>
    <xf numFmtId="181" fontId="0" fillId="0" borderId="9" xfId="0" applyNumberFormat="1" applyFont="1" applyBorder="1" applyAlignment="1">
      <alignment horizontal="center" vertical="center" shrinkToFit="1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181" fontId="26" fillId="0" borderId="32" xfId="0" applyNumberFormat="1" applyFont="1" applyFill="1" applyBorder="1" applyAlignment="1">
      <alignment horizontal="center" wrapText="1"/>
    </xf>
    <xf numFmtId="181" fontId="26" fillId="0" borderId="33" xfId="0" applyNumberFormat="1" applyFont="1" applyFill="1" applyBorder="1" applyAlignment="1">
      <alignment horizontal="center" wrapText="1"/>
    </xf>
    <xf numFmtId="181" fontId="26" fillId="0" borderId="34" xfId="0" applyNumberFormat="1" applyFont="1" applyFill="1" applyBorder="1" applyAlignment="1">
      <alignment horizontal="center" wrapText="1"/>
    </xf>
    <xf numFmtId="181" fontId="4" fillId="0" borderId="12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 wrapText="1"/>
    </xf>
    <xf numFmtId="181" fontId="4" fillId="0" borderId="31" xfId="0" applyNumberFormat="1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4" fillId="0" borderId="0" xfId="0" applyNumberFormat="1" applyFont="1" applyBorder="1" applyAlignment="1">
      <alignment horizontal="center" vertical="center"/>
    </xf>
    <xf numFmtId="181" fontId="4" fillId="0" borderId="43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/>
    </xf>
    <xf numFmtId="180" fontId="4" fillId="0" borderId="31" xfId="0" applyNumberFormat="1" applyFont="1" applyBorder="1" applyAlignment="1">
      <alignment horizontal="center" wrapText="1"/>
    </xf>
    <xf numFmtId="181" fontId="4" fillId="0" borderId="0" xfId="0" applyNumberFormat="1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shrinkToFit="1"/>
    </xf>
    <xf numFmtId="0" fontId="31" fillId="0" borderId="3" xfId="0" applyFont="1" applyBorder="1" applyAlignment="1">
      <alignment horizontal="left" vertical="center" shrinkToFit="1"/>
    </xf>
    <xf numFmtId="177" fontId="4" fillId="0" borderId="1" xfId="2" applyNumberFormat="1" applyBorder="1" applyAlignment="1">
      <alignment horizontal="center" vertical="center"/>
    </xf>
    <xf numFmtId="177" fontId="4" fillId="0" borderId="2" xfId="2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7" fontId="0" fillId="0" borderId="7" xfId="2" applyNumberFormat="1" applyFont="1" applyBorder="1" applyAlignment="1">
      <alignment horizontal="center" vertical="center"/>
    </xf>
    <xf numFmtId="177" fontId="0" fillId="0" borderId="9" xfId="2" applyNumberFormat="1" applyFont="1" applyBorder="1" applyAlignment="1">
      <alignment horizontal="center" vertical="center"/>
    </xf>
    <xf numFmtId="177" fontId="0" fillId="0" borderId="6" xfId="2" applyNumberFormat="1" applyFont="1" applyFill="1" applyBorder="1" applyAlignment="1">
      <alignment horizontal="center" vertical="center"/>
    </xf>
    <xf numFmtId="177" fontId="0" fillId="0" borderId="7" xfId="2" applyNumberFormat="1" applyFont="1" applyBorder="1" applyAlignment="1">
      <alignment horizontal="center" vertical="center" wrapText="1"/>
    </xf>
    <xf numFmtId="177" fontId="0" fillId="0" borderId="1" xfId="2" applyNumberFormat="1" applyFont="1" applyFill="1" applyBorder="1" applyAlignment="1">
      <alignment horizontal="center" vertical="center"/>
    </xf>
    <xf numFmtId="177" fontId="0" fillId="0" borderId="1" xfId="2" applyNumberFormat="1" applyFont="1" applyFill="1" applyBorder="1" applyAlignment="1">
      <alignment horizontal="center" vertical="center" wrapText="1"/>
    </xf>
    <xf numFmtId="177" fontId="0" fillId="0" borderId="1" xfId="2" applyNumberFormat="1" applyFont="1" applyBorder="1" applyAlignment="1">
      <alignment horizontal="center" vertical="center" wrapText="1"/>
    </xf>
    <xf numFmtId="177" fontId="0" fillId="0" borderId="1" xfId="2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wrapText="1"/>
    </xf>
    <xf numFmtId="177" fontId="0" fillId="0" borderId="2" xfId="2" applyNumberFormat="1" applyFont="1" applyBorder="1" applyAlignment="1">
      <alignment horizontal="center" vertical="center" wrapText="1"/>
    </xf>
    <xf numFmtId="177" fontId="0" fillId="2" borderId="1" xfId="2" applyNumberFormat="1" applyFont="1" applyFill="1" applyBorder="1" applyAlignment="1">
      <alignment horizontal="center" vertical="center"/>
    </xf>
    <xf numFmtId="177" fontId="0" fillId="0" borderId="6" xfId="2" applyNumberFormat="1" applyFont="1" applyBorder="1" applyAlignment="1">
      <alignment horizontal="center" vertical="center"/>
    </xf>
    <xf numFmtId="177" fontId="0" fillId="0" borderId="6" xfId="2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12" fillId="0" borderId="36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177" fontId="14" fillId="0" borderId="31" xfId="2" applyNumberFormat="1" applyFont="1" applyBorder="1" applyAlignment="1">
      <alignment horizontal="center" vertical="center"/>
    </xf>
    <xf numFmtId="177" fontId="4" fillId="0" borderId="14" xfId="2" applyNumberFormat="1" applyBorder="1" applyAlignment="1">
      <alignment horizontal="center" vertical="center" wrapText="1"/>
    </xf>
    <xf numFmtId="177" fontId="4" fillId="0" borderId="30" xfId="2" applyNumberFormat="1" applyBorder="1" applyAlignment="1">
      <alignment horizontal="center" vertical="center" wrapText="1"/>
    </xf>
    <xf numFmtId="177" fontId="4" fillId="0" borderId="12" xfId="2" applyNumberFormat="1" applyBorder="1" applyAlignment="1">
      <alignment horizontal="center" vertical="center"/>
    </xf>
    <xf numFmtId="177" fontId="4" fillId="0" borderId="23" xfId="2" applyNumberFormat="1" applyBorder="1" applyAlignment="1">
      <alignment horizontal="center" vertical="center"/>
    </xf>
    <xf numFmtId="177" fontId="4" fillId="0" borderId="1" xfId="2" applyNumberFormat="1" applyBorder="1" applyAlignment="1">
      <alignment horizontal="center" vertical="center"/>
    </xf>
    <xf numFmtId="177" fontId="4" fillId="0" borderId="2" xfId="2" applyNumberFormat="1" applyBorder="1" applyAlignment="1">
      <alignment horizontal="center" vertical="center"/>
    </xf>
    <xf numFmtId="177" fontId="4" fillId="0" borderId="14" xfId="2" applyNumberFormat="1" applyBorder="1" applyAlignment="1">
      <alignment horizontal="center" vertical="center"/>
    </xf>
    <xf numFmtId="177" fontId="4" fillId="0" borderId="36" xfId="2" applyNumberFormat="1" applyBorder="1" applyAlignment="1">
      <alignment horizontal="center" vertical="center"/>
    </xf>
    <xf numFmtId="177" fontId="4" fillId="0" borderId="27" xfId="2" applyNumberFormat="1" applyBorder="1" applyAlignment="1">
      <alignment horizontal="center" vertical="center"/>
    </xf>
    <xf numFmtId="177" fontId="0" fillId="0" borderId="30" xfId="2" applyNumberFormat="1" applyFont="1" applyBorder="1" applyAlignment="1">
      <alignment horizontal="center" vertical="center" wrapText="1"/>
    </xf>
    <xf numFmtId="177" fontId="4" fillId="0" borderId="0" xfId="2" applyNumberFormat="1" applyAlignment="1">
      <alignment horizontal="center" vertical="center" wrapText="1"/>
    </xf>
    <xf numFmtId="177" fontId="4" fillId="0" borderId="40" xfId="2" applyNumberFormat="1" applyBorder="1" applyAlignment="1">
      <alignment horizontal="center" vertical="center" wrapText="1"/>
    </xf>
    <xf numFmtId="177" fontId="4" fillId="2" borderId="12" xfId="2" applyNumberFormat="1" applyFill="1" applyBorder="1" applyAlignment="1">
      <alignment horizontal="center" vertical="center"/>
    </xf>
    <xf numFmtId="177" fontId="4" fillId="2" borderId="23" xfId="2" applyNumberFormat="1" applyFill="1" applyBorder="1" applyAlignment="1">
      <alignment horizontal="center" vertical="center"/>
    </xf>
    <xf numFmtId="177" fontId="4" fillId="2" borderId="4" xfId="2" applyNumberFormat="1" applyFill="1" applyBorder="1" applyAlignment="1">
      <alignment horizontal="center" vertical="center"/>
    </xf>
    <xf numFmtId="177" fontId="4" fillId="0" borderId="12" xfId="2" applyNumberFormat="1" applyBorder="1" applyAlignment="1">
      <alignment horizontal="center" vertical="center" wrapText="1"/>
    </xf>
    <xf numFmtId="177" fontId="4" fillId="0" borderId="23" xfId="2" applyNumberFormat="1" applyBorder="1" applyAlignment="1">
      <alignment horizontal="center" vertical="center" wrapText="1"/>
    </xf>
    <xf numFmtId="177" fontId="4" fillId="0" borderId="4" xfId="2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29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4" fillId="0" borderId="3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7" fillId="4" borderId="23" xfId="0" applyFont="1" applyFill="1" applyBorder="1" applyAlignment="1">
      <alignment horizontal="center" vertical="center" shrinkToFit="1"/>
    </xf>
    <xf numFmtId="0" fontId="18" fillId="5" borderId="2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7" fillId="4" borderId="36" xfId="0" applyFont="1" applyFill="1" applyBorder="1" applyAlignment="1">
      <alignment horizontal="center" vertical="center" shrinkToFit="1"/>
    </xf>
    <xf numFmtId="0" fontId="18" fillId="5" borderId="36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32" fillId="0" borderId="0" xfId="2" applyFont="1" applyAlignment="1">
      <alignment horizontal="left" vertical="center"/>
    </xf>
  </cellXfs>
  <cellStyles count="37">
    <cellStyle name="一般" xfId="0" builtinId="0"/>
    <cellStyle name="一般 15" xfId="7"/>
    <cellStyle name="一般 2" xfId="2"/>
    <cellStyle name="一般 2 2" xfId="4"/>
    <cellStyle name="一般 2 2 2" xfId="8"/>
    <cellStyle name="一般 2 2 2 2" xfId="9"/>
    <cellStyle name="一般 2 2 3" xfId="10"/>
    <cellStyle name="一般 2 3" xfId="11"/>
    <cellStyle name="一般 2 3 2" xfId="5"/>
    <cellStyle name="一般 3" xfId="6"/>
    <cellStyle name="一般 3 2" xfId="12"/>
    <cellStyle name="一般 3 2 2" xfId="13"/>
    <cellStyle name="一般 3 2 2 2" xfId="14"/>
    <cellStyle name="一般 3 3" xfId="15"/>
    <cellStyle name="一般 4" xfId="16"/>
    <cellStyle name="一般 5" xfId="17"/>
    <cellStyle name="一般 5 2" xfId="18"/>
    <cellStyle name="一般 5 2 2" xfId="19"/>
    <cellStyle name="一般 5 2 2 2" xfId="31"/>
    <cellStyle name="一般 5 2 2 3" xfId="35"/>
    <cellStyle name="一般 5 2 3" xfId="20"/>
    <cellStyle name="一般 5 2 3 2" xfId="32"/>
    <cellStyle name="一般 5 2 3 3" xfId="36"/>
    <cellStyle name="一般 5 2 4" xfId="30"/>
    <cellStyle name="一般 5 2 5" xfId="34"/>
    <cellStyle name="一般 6" xfId="21"/>
    <cellStyle name="一般 7" xfId="3"/>
    <cellStyle name="一般 8" xfId="29"/>
    <cellStyle name="一般 9" xfId="33"/>
    <cellStyle name="千分位 2" xfId="22"/>
    <cellStyle name="千分位 2 2" xfId="23"/>
    <cellStyle name="千分位 2 2 2" xfId="24"/>
    <cellStyle name="千分位 2 3" xfId="25"/>
    <cellStyle name="千分位 3" xfId="26"/>
    <cellStyle name="百分比" xfId="1" builtinId="5"/>
    <cellStyle name="百分比 2" xfId="27"/>
    <cellStyle name="貨幣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D18" sqref="D18"/>
    </sheetView>
  </sheetViews>
  <sheetFormatPr defaultRowHeight="16.5"/>
  <cols>
    <col min="1" max="1" width="4" customWidth="1"/>
    <col min="2" max="2" width="15" style="60" customWidth="1"/>
    <col min="3" max="4" width="11.875" style="60" customWidth="1"/>
    <col min="5" max="5" width="9" style="60"/>
    <col min="7" max="7" width="9.75" customWidth="1"/>
  </cols>
  <sheetData>
    <row r="1" spans="1:8" ht="21">
      <c r="A1" s="311" t="s">
        <v>61</v>
      </c>
      <c r="B1" s="311"/>
      <c r="C1" s="311"/>
      <c r="D1" s="311"/>
      <c r="E1" s="311"/>
      <c r="F1" s="311"/>
      <c r="G1" s="311"/>
      <c r="H1" s="311"/>
    </row>
    <row r="2" spans="1:8" s="59" customFormat="1">
      <c r="A2" s="59">
        <v>1</v>
      </c>
      <c r="B2" s="312" t="s">
        <v>62</v>
      </c>
      <c r="C2" s="312"/>
      <c r="D2" s="312"/>
      <c r="E2" s="312"/>
      <c r="F2" s="312"/>
      <c r="G2" s="312"/>
      <c r="H2" s="312"/>
    </row>
    <row r="3" spans="1:8">
      <c r="A3">
        <v>2</v>
      </c>
      <c r="B3" s="313" t="s">
        <v>85</v>
      </c>
      <c r="C3" s="313"/>
      <c r="D3" s="313"/>
      <c r="E3" s="313"/>
      <c r="F3" s="313"/>
      <c r="G3" s="313"/>
      <c r="H3" s="313"/>
    </row>
    <row r="4" spans="1:8" ht="19.5">
      <c r="B4" s="63" t="s">
        <v>45</v>
      </c>
      <c r="C4" s="64"/>
      <c r="D4" s="65" t="s">
        <v>42</v>
      </c>
    </row>
    <row r="5" spans="1:8" ht="18" customHeight="1">
      <c r="A5">
        <v>3</v>
      </c>
      <c r="B5" s="314" t="s">
        <v>63</v>
      </c>
      <c r="C5" s="314"/>
      <c r="D5" s="314"/>
      <c r="E5" s="314"/>
      <c r="F5" s="314"/>
      <c r="G5" s="314"/>
      <c r="H5" s="314"/>
    </row>
    <row r="6" spans="1:8">
      <c r="A6">
        <v>4</v>
      </c>
      <c r="B6" s="313" t="s">
        <v>64</v>
      </c>
      <c r="C6" s="313"/>
      <c r="D6" s="313"/>
      <c r="E6" s="313"/>
      <c r="F6" s="313"/>
      <c r="G6" s="313"/>
      <c r="H6" s="313"/>
    </row>
    <row r="7" spans="1:8">
      <c r="B7" s="12" t="s">
        <v>65</v>
      </c>
      <c r="C7" s="12" t="s">
        <v>66</v>
      </c>
      <c r="D7" s="12" t="s">
        <v>67</v>
      </c>
      <c r="E7" s="61" t="s">
        <v>68</v>
      </c>
    </row>
    <row r="8" spans="1:8">
      <c r="B8" s="191" t="s">
        <v>229</v>
      </c>
      <c r="C8" s="191">
        <v>245</v>
      </c>
      <c r="D8" s="191">
        <v>165</v>
      </c>
      <c r="E8" s="12"/>
    </row>
    <row r="9" spans="1:8">
      <c r="B9" s="191" t="s">
        <v>69</v>
      </c>
      <c r="C9" s="191">
        <v>300</v>
      </c>
      <c r="D9" s="191">
        <v>150</v>
      </c>
      <c r="E9" s="12"/>
    </row>
    <row r="10" spans="1:8">
      <c r="B10" s="61" t="s">
        <v>81</v>
      </c>
      <c r="C10" s="12">
        <v>165</v>
      </c>
      <c r="D10" s="12">
        <v>150</v>
      </c>
      <c r="E10" s="12"/>
    </row>
    <row r="11" spans="1:8">
      <c r="B11" s="12" t="s">
        <v>70</v>
      </c>
      <c r="C11" s="12">
        <v>155</v>
      </c>
      <c r="D11" s="12">
        <v>145</v>
      </c>
      <c r="E11" s="12"/>
    </row>
    <row r="12" spans="1:8">
      <c r="B12" s="12" t="s">
        <v>71</v>
      </c>
      <c r="C12" s="12">
        <v>125</v>
      </c>
      <c r="D12" s="12">
        <v>120</v>
      </c>
      <c r="E12" s="12"/>
    </row>
    <row r="13" spans="1:8">
      <c r="B13" s="12" t="s">
        <v>230</v>
      </c>
      <c r="C13" s="12">
        <v>140</v>
      </c>
      <c r="D13" s="12">
        <v>130</v>
      </c>
      <c r="E13" s="62" t="s">
        <v>138</v>
      </c>
    </row>
    <row r="14" spans="1:8">
      <c r="B14" s="12" t="s">
        <v>231</v>
      </c>
      <c r="C14" s="12">
        <v>145</v>
      </c>
      <c r="D14" s="12">
        <v>130</v>
      </c>
      <c r="E14" s="12"/>
    </row>
    <row r="15" spans="1:8">
      <c r="B15" s="12" t="s">
        <v>232</v>
      </c>
      <c r="C15" s="12">
        <v>140</v>
      </c>
      <c r="D15" s="12">
        <v>125</v>
      </c>
      <c r="E15" s="12"/>
    </row>
    <row r="16" spans="1:8">
      <c r="B16" s="12" t="s">
        <v>72</v>
      </c>
      <c r="C16" s="12">
        <v>105</v>
      </c>
      <c r="D16" s="12">
        <v>85</v>
      </c>
      <c r="E16" s="12"/>
    </row>
    <row r="17" spans="2:5">
      <c r="B17" s="12" t="s">
        <v>73</v>
      </c>
      <c r="C17" s="12">
        <v>145</v>
      </c>
      <c r="D17" s="12">
        <v>165</v>
      </c>
      <c r="E17" s="12"/>
    </row>
    <row r="18" spans="2:5">
      <c r="B18" s="12" t="s">
        <v>233</v>
      </c>
      <c r="C18" s="12">
        <v>180</v>
      </c>
      <c r="D18" s="12">
        <v>170</v>
      </c>
      <c r="E18" s="12"/>
    </row>
    <row r="19" spans="2:5">
      <c r="B19" s="12" t="s">
        <v>74</v>
      </c>
      <c r="C19" s="12">
        <v>85</v>
      </c>
      <c r="D19" s="12">
        <v>80</v>
      </c>
      <c r="E19" s="12"/>
    </row>
    <row r="20" spans="2:5">
      <c r="B20" s="12" t="s">
        <v>75</v>
      </c>
      <c r="C20" s="12">
        <v>150</v>
      </c>
      <c r="D20" s="12">
        <v>145</v>
      </c>
      <c r="E20" s="12"/>
    </row>
    <row r="21" spans="2:5">
      <c r="B21" s="12" t="s">
        <v>234</v>
      </c>
      <c r="C21" s="12">
        <v>210</v>
      </c>
      <c r="D21" s="12">
        <v>145</v>
      </c>
      <c r="E21" s="12"/>
    </row>
    <row r="22" spans="2:5">
      <c r="B22" s="12" t="s">
        <v>235</v>
      </c>
      <c r="C22" s="12">
        <v>140</v>
      </c>
      <c r="D22" s="12">
        <v>120</v>
      </c>
      <c r="E22" s="12"/>
    </row>
    <row r="23" spans="2:5">
      <c r="B23" s="191" t="s">
        <v>239</v>
      </c>
      <c r="C23" s="191">
        <v>190</v>
      </c>
      <c r="D23" s="191">
        <v>155</v>
      </c>
      <c r="E23" s="12"/>
    </row>
    <row r="24" spans="2:5">
      <c r="B24" s="191" t="s">
        <v>240</v>
      </c>
      <c r="C24" s="191">
        <v>190</v>
      </c>
      <c r="D24" s="191">
        <v>150</v>
      </c>
      <c r="E24" s="12"/>
    </row>
    <row r="25" spans="2:5">
      <c r="B25" s="191" t="s">
        <v>241</v>
      </c>
      <c r="C25" s="191">
        <v>170</v>
      </c>
      <c r="D25" s="191">
        <v>130</v>
      </c>
      <c r="E25" s="12"/>
    </row>
    <row r="26" spans="2:5">
      <c r="B26" s="191" t="s">
        <v>242</v>
      </c>
      <c r="C26" s="191">
        <v>185</v>
      </c>
      <c r="D26" s="191">
        <v>100</v>
      </c>
      <c r="E26" s="12"/>
    </row>
    <row r="27" spans="2:5">
      <c r="B27" s="12" t="s">
        <v>76</v>
      </c>
      <c r="C27" s="12">
        <v>230</v>
      </c>
      <c r="D27" s="12">
        <v>155</v>
      </c>
      <c r="E27" s="12"/>
    </row>
    <row r="28" spans="2:5">
      <c r="B28" s="12" t="s">
        <v>77</v>
      </c>
      <c r="C28" s="12">
        <v>95</v>
      </c>
      <c r="D28" s="12">
        <v>70</v>
      </c>
      <c r="E28" s="62" t="s">
        <v>236</v>
      </c>
    </row>
    <row r="29" spans="2:5">
      <c r="B29" s="61" t="s">
        <v>237</v>
      </c>
      <c r="C29" s="12">
        <v>225</v>
      </c>
      <c r="D29" s="12">
        <v>150</v>
      </c>
      <c r="E29" s="12"/>
    </row>
    <row r="30" spans="2:5">
      <c r="B30" s="61" t="s">
        <v>238</v>
      </c>
      <c r="C30" s="12">
        <v>140</v>
      </c>
      <c r="D30" s="12">
        <v>105</v>
      </c>
      <c r="E30" s="12"/>
    </row>
    <row r="31" spans="2:5">
      <c r="B31" s="61" t="s">
        <v>31</v>
      </c>
      <c r="C31" s="12">
        <v>205</v>
      </c>
      <c r="D31" s="12">
        <v>110</v>
      </c>
      <c r="E31" s="12"/>
    </row>
    <row r="32" spans="2:5">
      <c r="B32" s="61" t="s">
        <v>78</v>
      </c>
      <c r="C32" s="12">
        <v>125</v>
      </c>
      <c r="D32" s="12">
        <v>105</v>
      </c>
      <c r="E32" s="12"/>
    </row>
    <row r="33" spans="1:8">
      <c r="B33" s="61" t="s">
        <v>79</v>
      </c>
      <c r="C33" s="12">
        <v>320</v>
      </c>
      <c r="D33" s="12">
        <v>180</v>
      </c>
      <c r="E33" s="12"/>
    </row>
    <row r="34" spans="1:8">
      <c r="B34" s="61" t="s">
        <v>80</v>
      </c>
      <c r="C34" s="12">
        <v>320</v>
      </c>
      <c r="D34" s="12">
        <v>195</v>
      </c>
      <c r="E34" s="12"/>
    </row>
    <row r="35" spans="1:8">
      <c r="B35" s="61" t="s">
        <v>32</v>
      </c>
      <c r="C35" s="12">
        <v>170</v>
      </c>
      <c r="D35" s="12">
        <v>160</v>
      </c>
      <c r="E35" s="62"/>
    </row>
    <row r="36" spans="1:8" ht="26.25" customHeight="1">
      <c r="B36" s="316" t="s">
        <v>228</v>
      </c>
      <c r="C36" s="316"/>
      <c r="D36" s="316"/>
      <c r="E36" s="316"/>
      <c r="F36" s="316"/>
      <c r="G36" s="316"/>
      <c r="H36" s="316"/>
    </row>
    <row r="37" spans="1:8">
      <c r="A37">
        <v>5</v>
      </c>
      <c r="B37" s="317" t="s">
        <v>82</v>
      </c>
      <c r="C37" s="317"/>
      <c r="D37" s="317"/>
      <c r="E37" s="317"/>
      <c r="F37" s="317"/>
      <c r="G37" s="317"/>
      <c r="H37" s="317"/>
    </row>
    <row r="38" spans="1:8">
      <c r="A38">
        <v>6</v>
      </c>
      <c r="B38" s="315" t="s">
        <v>83</v>
      </c>
      <c r="C38" s="315"/>
      <c r="D38" s="315"/>
      <c r="E38" s="315"/>
      <c r="F38" s="315"/>
      <c r="G38" s="315"/>
      <c r="H38" s="315"/>
    </row>
    <row r="39" spans="1:8">
      <c r="B39" s="315" t="s">
        <v>84</v>
      </c>
      <c r="C39" s="315"/>
      <c r="D39" s="315"/>
      <c r="E39" s="315"/>
      <c r="F39" s="315"/>
      <c r="G39" s="315"/>
      <c r="H39" s="315"/>
    </row>
  </sheetData>
  <mergeCells count="9">
    <mergeCell ref="A1:H1"/>
    <mergeCell ref="B2:H2"/>
    <mergeCell ref="B3:H3"/>
    <mergeCell ref="B5:H5"/>
    <mergeCell ref="B39:H39"/>
    <mergeCell ref="B6:H6"/>
    <mergeCell ref="B36:H36"/>
    <mergeCell ref="B37:H37"/>
    <mergeCell ref="B38:H3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zoomScaleSheetLayoutView="75" workbookViewId="0">
      <selection activeCell="C15" sqref="C15"/>
    </sheetView>
  </sheetViews>
  <sheetFormatPr defaultColWidth="9" defaultRowHeight="16.5"/>
  <cols>
    <col min="1" max="1" width="6.375" style="2" customWidth="1"/>
    <col min="2" max="2" width="17.25" style="2" customWidth="1"/>
    <col min="3" max="3" width="13.75" style="3" customWidth="1"/>
    <col min="4" max="4" width="7.25" style="2" customWidth="1"/>
    <col min="5" max="5" width="10" style="53" customWidth="1"/>
    <col min="6" max="6" width="5.875" style="2" customWidth="1"/>
    <col min="7" max="7" width="7.375" style="2" bestFit="1" customWidth="1"/>
    <col min="8" max="8" width="7.125" style="28" customWidth="1"/>
    <col min="9" max="10" width="6.875" style="2" customWidth="1"/>
    <col min="11" max="11" width="7.875" style="2" customWidth="1"/>
    <col min="12" max="16384" width="9" style="4"/>
  </cols>
  <sheetData>
    <row r="1" spans="1:11" ht="40.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2" customFormat="1" ht="24.75" customHeight="1" thickBot="1">
      <c r="A2" s="35">
        <v>8</v>
      </c>
      <c r="B2" s="36" t="s">
        <v>0</v>
      </c>
      <c r="C2" s="36" t="s">
        <v>1</v>
      </c>
      <c r="D2" s="37" t="s">
        <v>39</v>
      </c>
      <c r="E2" s="38" t="s">
        <v>44</v>
      </c>
      <c r="F2" s="36" t="s">
        <v>2</v>
      </c>
      <c r="G2" s="39" t="s">
        <v>8</v>
      </c>
      <c r="H2" s="40" t="s">
        <v>6</v>
      </c>
      <c r="I2" s="37" t="s">
        <v>12</v>
      </c>
      <c r="J2" s="37" t="s">
        <v>13</v>
      </c>
      <c r="K2" s="37" t="s">
        <v>7</v>
      </c>
    </row>
    <row r="3" spans="1:11" ht="17.25" thickTop="1">
      <c r="A3" s="378" t="s">
        <v>3</v>
      </c>
      <c r="B3" s="384" t="s">
        <v>546</v>
      </c>
      <c r="C3" s="34" t="s">
        <v>547</v>
      </c>
      <c r="D3" s="223">
        <v>20</v>
      </c>
      <c r="E3" s="183">
        <f>D3*$E$1/1000</f>
        <v>2</v>
      </c>
      <c r="F3" s="268" t="s">
        <v>380</v>
      </c>
      <c r="G3" s="269">
        <v>1</v>
      </c>
      <c r="H3" s="270">
        <v>2</v>
      </c>
      <c r="I3" s="268">
        <v>0</v>
      </c>
      <c r="J3" s="268">
        <v>15</v>
      </c>
      <c r="K3" s="255">
        <v>68</v>
      </c>
    </row>
    <row r="4" spans="1:11">
      <c r="A4" s="378"/>
      <c r="B4" s="378"/>
      <c r="C4" s="5" t="s">
        <v>548</v>
      </c>
      <c r="D4" s="1">
        <v>20</v>
      </c>
      <c r="E4" s="183">
        <f t="shared" ref="E4:E34" si="0">D4*$E$1/1000</f>
        <v>2</v>
      </c>
      <c r="F4" s="271" t="s">
        <v>380</v>
      </c>
      <c r="G4" s="272">
        <v>0.33</v>
      </c>
      <c r="H4" s="273">
        <v>0.67</v>
      </c>
      <c r="I4" s="271">
        <v>0</v>
      </c>
      <c r="J4" s="271">
        <v>5</v>
      </c>
      <c r="K4" s="255">
        <v>22.67</v>
      </c>
    </row>
    <row r="5" spans="1:11">
      <c r="A5" s="378"/>
      <c r="B5" s="378"/>
      <c r="C5" s="5" t="s">
        <v>431</v>
      </c>
      <c r="D5" s="1" t="s">
        <v>473</v>
      </c>
      <c r="E5" s="183"/>
      <c r="F5" s="268"/>
      <c r="G5" s="272"/>
      <c r="H5" s="273"/>
      <c r="I5" s="271"/>
      <c r="J5" s="271"/>
      <c r="K5" s="255"/>
    </row>
    <row r="6" spans="1:11">
      <c r="A6" s="383"/>
      <c r="B6" s="383"/>
      <c r="C6" s="5" t="s">
        <v>549</v>
      </c>
      <c r="D6" s="1">
        <v>125</v>
      </c>
      <c r="E6" s="183">
        <f t="shared" si="0"/>
        <v>12.5</v>
      </c>
      <c r="F6" s="268" t="s">
        <v>404</v>
      </c>
      <c r="G6" s="272">
        <v>1</v>
      </c>
      <c r="H6" s="273">
        <v>0</v>
      </c>
      <c r="I6" s="271">
        <v>0</v>
      </c>
      <c r="J6" s="271">
        <v>15</v>
      </c>
      <c r="K6" s="255">
        <v>60</v>
      </c>
    </row>
    <row r="7" spans="1:11">
      <c r="A7" s="377" t="s">
        <v>4</v>
      </c>
      <c r="B7" s="382" t="s">
        <v>550</v>
      </c>
      <c r="C7" s="5" t="s">
        <v>503</v>
      </c>
      <c r="D7" s="1">
        <v>40</v>
      </c>
      <c r="E7" s="183">
        <f t="shared" si="0"/>
        <v>4</v>
      </c>
      <c r="F7" s="268" t="s">
        <v>381</v>
      </c>
      <c r="G7" s="272">
        <v>1.1399999999999999</v>
      </c>
      <c r="H7" s="273">
        <v>8</v>
      </c>
      <c r="I7" s="271">
        <v>5.71</v>
      </c>
      <c r="J7" s="271">
        <v>0</v>
      </c>
      <c r="K7" s="255">
        <v>83.43</v>
      </c>
    </row>
    <row r="8" spans="1:11">
      <c r="A8" s="378"/>
      <c r="B8" s="382"/>
      <c r="C8" s="5" t="s">
        <v>504</v>
      </c>
      <c r="D8" s="1">
        <v>40</v>
      </c>
      <c r="E8" s="183">
        <f t="shared" si="0"/>
        <v>4</v>
      </c>
      <c r="F8" s="268" t="s">
        <v>382</v>
      </c>
      <c r="G8" s="272">
        <v>0.4</v>
      </c>
      <c r="H8" s="273">
        <v>0.4</v>
      </c>
      <c r="I8" s="271">
        <v>0</v>
      </c>
      <c r="J8" s="271">
        <v>2</v>
      </c>
      <c r="K8" s="255">
        <v>9.6</v>
      </c>
    </row>
    <row r="9" spans="1:11">
      <c r="A9" s="378"/>
      <c r="B9" s="382"/>
      <c r="C9" s="5" t="s">
        <v>505</v>
      </c>
      <c r="D9" s="1">
        <v>20</v>
      </c>
      <c r="E9" s="183">
        <f t="shared" si="0"/>
        <v>2</v>
      </c>
      <c r="F9" s="268" t="s">
        <v>380</v>
      </c>
      <c r="G9" s="272">
        <v>0.2</v>
      </c>
      <c r="H9" s="273">
        <v>0.4</v>
      </c>
      <c r="I9" s="271">
        <v>0</v>
      </c>
      <c r="J9" s="271">
        <v>3</v>
      </c>
      <c r="K9" s="255">
        <v>13.6</v>
      </c>
    </row>
    <row r="10" spans="1:11">
      <c r="A10" s="378"/>
      <c r="B10" s="382"/>
      <c r="C10" s="5" t="s">
        <v>506</v>
      </c>
      <c r="D10" s="1">
        <v>1</v>
      </c>
      <c r="E10" s="183">
        <f t="shared" si="0"/>
        <v>0.1</v>
      </c>
      <c r="F10" s="268" t="s">
        <v>382</v>
      </c>
      <c r="G10" s="272">
        <v>0.01</v>
      </c>
      <c r="H10" s="273">
        <v>0.01</v>
      </c>
      <c r="I10" s="271">
        <v>0</v>
      </c>
      <c r="J10" s="271">
        <v>0.05</v>
      </c>
      <c r="K10" s="255">
        <v>0.24</v>
      </c>
    </row>
    <row r="11" spans="1:11">
      <c r="A11" s="378"/>
      <c r="B11" s="382"/>
      <c r="C11" s="5" t="s">
        <v>507</v>
      </c>
      <c r="D11" s="1">
        <v>50</v>
      </c>
      <c r="E11" s="183">
        <f t="shared" si="0"/>
        <v>5</v>
      </c>
      <c r="F11" s="268" t="s">
        <v>380</v>
      </c>
      <c r="G11" s="272">
        <v>1.67</v>
      </c>
      <c r="H11" s="273">
        <v>3.33</v>
      </c>
      <c r="I11" s="271">
        <v>0</v>
      </c>
      <c r="J11" s="271">
        <v>25</v>
      </c>
      <c r="K11" s="255">
        <v>113.33</v>
      </c>
    </row>
    <row r="12" spans="1:11">
      <c r="A12" s="378"/>
      <c r="B12" s="382"/>
      <c r="C12" s="5" t="s">
        <v>388</v>
      </c>
      <c r="D12" s="1">
        <v>2</v>
      </c>
      <c r="E12" s="183">
        <f t="shared" si="0"/>
        <v>0.2</v>
      </c>
      <c r="F12" s="268" t="s">
        <v>391</v>
      </c>
      <c r="G12" s="272">
        <v>0.4</v>
      </c>
      <c r="H12" s="273">
        <v>0</v>
      </c>
      <c r="I12" s="271">
        <v>2</v>
      </c>
      <c r="J12" s="271">
        <v>0</v>
      </c>
      <c r="K12" s="255">
        <v>18</v>
      </c>
    </row>
    <row r="13" spans="1:11">
      <c r="A13" s="378"/>
      <c r="B13" s="382" t="s">
        <v>551</v>
      </c>
      <c r="C13" s="5" t="s">
        <v>552</v>
      </c>
      <c r="D13" s="1">
        <v>30</v>
      </c>
      <c r="E13" s="183">
        <f t="shared" si="0"/>
        <v>3</v>
      </c>
      <c r="F13" s="268" t="s">
        <v>382</v>
      </c>
      <c r="G13" s="272">
        <v>0.3</v>
      </c>
      <c r="H13" s="273">
        <v>0.3</v>
      </c>
      <c r="I13" s="271">
        <v>0</v>
      </c>
      <c r="J13" s="271">
        <v>1.5</v>
      </c>
      <c r="K13" s="255">
        <v>7.2</v>
      </c>
    </row>
    <row r="14" spans="1:11">
      <c r="A14" s="378"/>
      <c r="B14" s="382"/>
      <c r="C14" s="5" t="s">
        <v>553</v>
      </c>
      <c r="D14" s="1">
        <v>30</v>
      </c>
      <c r="E14" s="183">
        <f t="shared" si="0"/>
        <v>3</v>
      </c>
      <c r="F14" s="268" t="s">
        <v>382</v>
      </c>
      <c r="G14" s="272">
        <v>0.3</v>
      </c>
      <c r="H14" s="273">
        <v>0.3</v>
      </c>
      <c r="I14" s="271">
        <v>0</v>
      </c>
      <c r="J14" s="271">
        <v>1.5</v>
      </c>
      <c r="K14" s="255">
        <v>7.2</v>
      </c>
    </row>
    <row r="15" spans="1:11">
      <c r="A15" s="378"/>
      <c r="B15" s="382"/>
      <c r="C15" s="5" t="s">
        <v>554</v>
      </c>
      <c r="D15" s="1">
        <v>20</v>
      </c>
      <c r="E15" s="183">
        <f t="shared" si="0"/>
        <v>2</v>
      </c>
      <c r="F15" s="268" t="s">
        <v>381</v>
      </c>
      <c r="G15" s="272">
        <v>0.36</v>
      </c>
      <c r="H15" s="273">
        <v>2.5499999999999998</v>
      </c>
      <c r="I15" s="271">
        <v>1.82</v>
      </c>
      <c r="J15" s="271">
        <v>0</v>
      </c>
      <c r="K15" s="255">
        <v>26.55</v>
      </c>
    </row>
    <row r="16" spans="1:11">
      <c r="A16" s="378"/>
      <c r="B16" s="382"/>
      <c r="C16" s="5" t="s">
        <v>388</v>
      </c>
      <c r="D16" s="1">
        <v>2</v>
      </c>
      <c r="E16" s="183">
        <f t="shared" si="0"/>
        <v>0.2</v>
      </c>
      <c r="F16" s="268" t="s">
        <v>391</v>
      </c>
      <c r="G16" s="272">
        <v>0.4</v>
      </c>
      <c r="H16" s="273">
        <v>0</v>
      </c>
      <c r="I16" s="271">
        <v>2</v>
      </c>
      <c r="J16" s="271">
        <v>0</v>
      </c>
      <c r="K16" s="255">
        <v>18</v>
      </c>
    </row>
    <row r="17" spans="1:11">
      <c r="A17" s="378"/>
      <c r="B17" s="382"/>
      <c r="C17" s="5" t="s">
        <v>389</v>
      </c>
      <c r="D17" s="1" t="s">
        <v>473</v>
      </c>
      <c r="E17" s="183"/>
      <c r="F17" s="268"/>
      <c r="G17" s="272"/>
      <c r="H17" s="273"/>
      <c r="I17" s="271"/>
      <c r="J17" s="271"/>
      <c r="K17" s="255"/>
    </row>
    <row r="18" spans="1:11">
      <c r="A18" s="378"/>
      <c r="B18" s="382"/>
      <c r="C18" s="5" t="s">
        <v>377</v>
      </c>
      <c r="D18" s="1">
        <v>1</v>
      </c>
      <c r="E18" s="183">
        <f t="shared" si="0"/>
        <v>0.1</v>
      </c>
      <c r="F18" s="268" t="s">
        <v>382</v>
      </c>
      <c r="G18" s="272">
        <v>0.01</v>
      </c>
      <c r="H18" s="273">
        <v>0.01</v>
      </c>
      <c r="I18" s="271">
        <v>0</v>
      </c>
      <c r="J18" s="271">
        <v>0.05</v>
      </c>
      <c r="K18" s="255">
        <v>0.24</v>
      </c>
    </row>
    <row r="19" spans="1:11">
      <c r="A19" s="378"/>
      <c r="B19" s="382"/>
      <c r="C19" s="5" t="s">
        <v>555</v>
      </c>
      <c r="D19" s="1">
        <v>40</v>
      </c>
      <c r="E19" s="183">
        <f t="shared" si="0"/>
        <v>4</v>
      </c>
      <c r="F19" s="268" t="s">
        <v>380</v>
      </c>
      <c r="G19" s="272">
        <v>0.4</v>
      </c>
      <c r="H19" s="273">
        <v>0.8</v>
      </c>
      <c r="I19" s="271">
        <v>0</v>
      </c>
      <c r="J19" s="271">
        <v>6</v>
      </c>
      <c r="K19" s="255">
        <v>27.2</v>
      </c>
    </row>
    <row r="20" spans="1:11">
      <c r="A20" s="378"/>
      <c r="B20" s="235" t="s">
        <v>857</v>
      </c>
      <c r="C20" s="229" t="s">
        <v>856</v>
      </c>
      <c r="D20" s="245">
        <v>80</v>
      </c>
      <c r="E20" s="183">
        <f t="shared" si="0"/>
        <v>8</v>
      </c>
      <c r="F20" s="274" t="s">
        <v>852</v>
      </c>
      <c r="G20" s="272">
        <v>0.8</v>
      </c>
      <c r="H20" s="273">
        <v>0.8</v>
      </c>
      <c r="I20" s="271">
        <v>0</v>
      </c>
      <c r="J20" s="271">
        <v>4</v>
      </c>
      <c r="K20" s="255">
        <v>19.2</v>
      </c>
    </row>
    <row r="21" spans="1:11">
      <c r="A21" s="378"/>
      <c r="B21" s="382" t="s">
        <v>556</v>
      </c>
      <c r="C21" s="5" t="s">
        <v>541</v>
      </c>
      <c r="D21" s="1">
        <v>5</v>
      </c>
      <c r="E21" s="183">
        <f t="shared" si="0"/>
        <v>0.5</v>
      </c>
      <c r="F21" s="268" t="s">
        <v>381</v>
      </c>
      <c r="G21" s="272">
        <v>0.14000000000000001</v>
      </c>
      <c r="H21" s="273">
        <v>1</v>
      </c>
      <c r="I21" s="271">
        <v>0.71</v>
      </c>
      <c r="J21" s="271">
        <v>0</v>
      </c>
      <c r="K21" s="255">
        <v>10.43</v>
      </c>
    </row>
    <row r="22" spans="1:11">
      <c r="A22" s="378"/>
      <c r="B22" s="382"/>
      <c r="C22" s="5" t="s">
        <v>395</v>
      </c>
      <c r="D22" s="1">
        <v>10</v>
      </c>
      <c r="E22" s="183">
        <f t="shared" si="0"/>
        <v>1</v>
      </c>
      <c r="F22" s="268" t="s">
        <v>382</v>
      </c>
      <c r="G22" s="272">
        <v>0.1</v>
      </c>
      <c r="H22" s="273">
        <v>0.1</v>
      </c>
      <c r="I22" s="271">
        <v>0</v>
      </c>
      <c r="J22" s="271">
        <v>0.5</v>
      </c>
      <c r="K22" s="255">
        <v>2.4</v>
      </c>
    </row>
    <row r="23" spans="1:11">
      <c r="A23" s="378"/>
      <c r="B23" s="382"/>
      <c r="C23" s="5" t="s">
        <v>557</v>
      </c>
      <c r="D23" s="1">
        <v>5</v>
      </c>
      <c r="E23" s="183">
        <f t="shared" si="0"/>
        <v>0.5</v>
      </c>
      <c r="F23" s="268" t="s">
        <v>382</v>
      </c>
      <c r="G23" s="272">
        <v>0.05</v>
      </c>
      <c r="H23" s="273">
        <v>0.05</v>
      </c>
      <c r="I23" s="271">
        <v>0</v>
      </c>
      <c r="J23" s="271">
        <v>0.25</v>
      </c>
      <c r="K23" s="255">
        <v>1.2</v>
      </c>
    </row>
    <row r="24" spans="1:11">
      <c r="A24" s="378"/>
      <c r="B24" s="382"/>
      <c r="C24" s="5" t="s">
        <v>374</v>
      </c>
      <c r="D24" s="1">
        <v>10</v>
      </c>
      <c r="E24" s="183">
        <f t="shared" si="0"/>
        <v>1</v>
      </c>
      <c r="F24" s="268" t="s">
        <v>381</v>
      </c>
      <c r="G24" s="272">
        <v>0.18</v>
      </c>
      <c r="H24" s="273">
        <v>1.27</v>
      </c>
      <c r="I24" s="271">
        <v>0.91</v>
      </c>
      <c r="J24" s="271">
        <v>0</v>
      </c>
      <c r="K24" s="255">
        <v>13.27</v>
      </c>
    </row>
    <row r="25" spans="1:11">
      <c r="A25" s="378"/>
      <c r="B25" s="382"/>
      <c r="C25" s="5" t="s">
        <v>468</v>
      </c>
      <c r="D25" s="1" t="s">
        <v>473</v>
      </c>
      <c r="E25" s="183"/>
      <c r="F25" s="268"/>
      <c r="G25" s="272"/>
      <c r="H25" s="273"/>
      <c r="I25" s="271"/>
      <c r="J25" s="271"/>
      <c r="K25" s="255"/>
    </row>
    <row r="26" spans="1:11">
      <c r="A26" s="378"/>
      <c r="B26" s="382"/>
      <c r="C26" s="5" t="s">
        <v>558</v>
      </c>
      <c r="D26" s="1">
        <v>10</v>
      </c>
      <c r="E26" s="183">
        <f t="shared" si="0"/>
        <v>1</v>
      </c>
      <c r="F26" s="268" t="s">
        <v>382</v>
      </c>
      <c r="G26" s="272">
        <v>0.1</v>
      </c>
      <c r="H26" s="273">
        <v>0.1</v>
      </c>
      <c r="I26" s="271">
        <v>0</v>
      </c>
      <c r="J26" s="271">
        <v>0.5</v>
      </c>
      <c r="K26" s="255">
        <v>2.4</v>
      </c>
    </row>
    <row r="27" spans="1:11">
      <c r="A27" s="378"/>
      <c r="B27" s="382"/>
      <c r="C27" s="5" t="s">
        <v>377</v>
      </c>
      <c r="D27" s="1">
        <v>0.5</v>
      </c>
      <c r="E27" s="183">
        <f t="shared" si="0"/>
        <v>0.05</v>
      </c>
      <c r="F27" s="268" t="s">
        <v>382</v>
      </c>
      <c r="G27" s="272">
        <v>0.01</v>
      </c>
      <c r="H27" s="273">
        <v>0.01</v>
      </c>
      <c r="I27" s="271">
        <v>0</v>
      </c>
      <c r="J27" s="271">
        <v>0.03</v>
      </c>
      <c r="K27" s="255">
        <v>0.12</v>
      </c>
    </row>
    <row r="28" spans="1:11">
      <c r="A28" s="378"/>
      <c r="B28" s="382"/>
      <c r="C28" s="5" t="s">
        <v>559</v>
      </c>
      <c r="D28" s="1">
        <v>5</v>
      </c>
      <c r="E28" s="183">
        <f t="shared" si="0"/>
        <v>0.5</v>
      </c>
      <c r="F28" s="268" t="s">
        <v>382</v>
      </c>
      <c r="G28" s="272">
        <v>0.05</v>
      </c>
      <c r="H28" s="273">
        <v>0.05</v>
      </c>
      <c r="I28" s="271">
        <v>0</v>
      </c>
      <c r="J28" s="271">
        <v>0.25</v>
      </c>
      <c r="K28" s="255">
        <v>1.2</v>
      </c>
    </row>
    <row r="29" spans="1:11">
      <c r="A29" s="378"/>
      <c r="B29" s="382"/>
      <c r="C29" s="5" t="s">
        <v>476</v>
      </c>
      <c r="D29" s="1">
        <v>2</v>
      </c>
      <c r="E29" s="183">
        <f t="shared" si="0"/>
        <v>0.2</v>
      </c>
      <c r="F29" s="268" t="s">
        <v>391</v>
      </c>
      <c r="G29" s="272">
        <v>0.4</v>
      </c>
      <c r="H29" s="273">
        <v>0</v>
      </c>
      <c r="I29" s="271">
        <v>2</v>
      </c>
      <c r="J29" s="271">
        <v>0</v>
      </c>
      <c r="K29" s="255">
        <v>18</v>
      </c>
    </row>
    <row r="30" spans="1:11">
      <c r="A30" s="377" t="s">
        <v>5</v>
      </c>
      <c r="B30" s="381" t="s">
        <v>924</v>
      </c>
      <c r="C30" s="5" t="s">
        <v>400</v>
      </c>
      <c r="D30" s="1">
        <v>120</v>
      </c>
      <c r="E30" s="183">
        <f t="shared" si="0"/>
        <v>12</v>
      </c>
      <c r="F30" s="268" t="s">
        <v>402</v>
      </c>
      <c r="G30" s="272">
        <v>0.5</v>
      </c>
      <c r="H30" s="273">
        <v>4</v>
      </c>
      <c r="I30" s="271">
        <v>2</v>
      </c>
      <c r="J30" s="271">
        <v>6</v>
      </c>
      <c r="K30" s="255">
        <v>58</v>
      </c>
    </row>
    <row r="31" spans="1:11">
      <c r="A31" s="378"/>
      <c r="B31" s="382"/>
      <c r="C31" s="229" t="s">
        <v>922</v>
      </c>
      <c r="D31" s="1" t="s">
        <v>473</v>
      </c>
      <c r="E31" s="183"/>
      <c r="F31" s="268"/>
      <c r="G31" s="272"/>
      <c r="H31" s="273"/>
      <c r="I31" s="271"/>
      <c r="J31" s="271"/>
      <c r="K31" s="255"/>
    </row>
    <row r="32" spans="1:11">
      <c r="A32" s="378"/>
      <c r="B32" s="382"/>
      <c r="C32" s="229" t="s">
        <v>923</v>
      </c>
      <c r="D32" s="1">
        <v>55</v>
      </c>
      <c r="E32" s="183">
        <f t="shared" si="0"/>
        <v>5.5</v>
      </c>
      <c r="F32" s="268" t="s">
        <v>380</v>
      </c>
      <c r="G32" s="272">
        <v>1</v>
      </c>
      <c r="H32" s="273">
        <v>2</v>
      </c>
      <c r="I32" s="271">
        <v>0</v>
      </c>
      <c r="J32" s="271">
        <v>15</v>
      </c>
      <c r="K32" s="255">
        <v>68</v>
      </c>
    </row>
    <row r="33" spans="1:11">
      <c r="A33" s="378"/>
      <c r="B33" s="382"/>
      <c r="C33" s="5" t="s">
        <v>431</v>
      </c>
      <c r="D33" s="1" t="s">
        <v>473</v>
      </c>
      <c r="E33" s="183"/>
      <c r="F33" s="268"/>
      <c r="G33" s="272"/>
      <c r="H33" s="273"/>
      <c r="I33" s="271"/>
      <c r="J33" s="271"/>
      <c r="K33" s="255"/>
    </row>
    <row r="34" spans="1:11" ht="17.25" thickBot="1">
      <c r="A34" s="378"/>
      <c r="B34" s="382"/>
      <c r="C34" s="229" t="s">
        <v>925</v>
      </c>
      <c r="D34" s="1">
        <v>4</v>
      </c>
      <c r="E34" s="183">
        <f t="shared" si="0"/>
        <v>0.4</v>
      </c>
      <c r="F34" s="268" t="s">
        <v>391</v>
      </c>
      <c r="G34" s="272">
        <v>0.63</v>
      </c>
      <c r="H34" s="273">
        <v>0</v>
      </c>
      <c r="I34" s="271">
        <v>3.13</v>
      </c>
      <c r="J34" s="271">
        <v>0</v>
      </c>
      <c r="K34" s="255">
        <v>28.13</v>
      </c>
    </row>
    <row r="35" spans="1:11" ht="24" customHeight="1" thickTop="1">
      <c r="A35" s="379" t="s">
        <v>11</v>
      </c>
      <c r="B35" s="380"/>
      <c r="C35" s="41"/>
      <c r="D35" s="42"/>
      <c r="E35" s="52"/>
      <c r="F35" s="42"/>
      <c r="G35" s="27"/>
      <c r="H35" s="43">
        <f>SUM(H3:H34)</f>
        <v>28.150000000000009</v>
      </c>
      <c r="I35" s="44">
        <f>SUM(I3:I34)</f>
        <v>20.279999999999998</v>
      </c>
      <c r="J35" s="44">
        <f>SUM(J3:J34)</f>
        <v>100.63</v>
      </c>
      <c r="K35" s="44">
        <f>(H35+J35)*4+I35*9</f>
        <v>697.64</v>
      </c>
    </row>
    <row r="36" spans="1:11" ht="24" customHeight="1">
      <c r="A36" s="375" t="s">
        <v>14</v>
      </c>
      <c r="B36" s="376"/>
      <c r="C36" s="30"/>
      <c r="D36" s="31"/>
      <c r="E36" s="163"/>
      <c r="F36" s="31"/>
      <c r="G36" s="29"/>
      <c r="H36" s="32">
        <f>H35*4/K35</f>
        <v>0.1614012957972594</v>
      </c>
      <c r="I36" s="33">
        <f>I35*9/K35</f>
        <v>0.26162490682873685</v>
      </c>
      <c r="J36" s="33">
        <f>J35*4/K35</f>
        <v>0.57697379737400378</v>
      </c>
      <c r="K36" s="80">
        <f>SUM(H36:J36)</f>
        <v>1</v>
      </c>
    </row>
  </sheetData>
  <mergeCells count="14">
    <mergeCell ref="H1:K1"/>
    <mergeCell ref="C1:D1"/>
    <mergeCell ref="E1:F1"/>
    <mergeCell ref="A1:B1"/>
    <mergeCell ref="A3:A6"/>
    <mergeCell ref="B3:B6"/>
    <mergeCell ref="A36:B36"/>
    <mergeCell ref="A30:A34"/>
    <mergeCell ref="A35:B35"/>
    <mergeCell ref="B30:B34"/>
    <mergeCell ref="A7:A29"/>
    <mergeCell ref="B7:B12"/>
    <mergeCell ref="B13:B19"/>
    <mergeCell ref="B21:B29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zoomScale="90" zoomScaleNormal="90" zoomScaleSheetLayoutView="75" workbookViewId="0">
      <selection activeCell="B18" sqref="B18:B20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51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875" style="17" customWidth="1"/>
    <col min="12" max="16384" width="9" style="19"/>
  </cols>
  <sheetData>
    <row r="1" spans="1:11" ht="40.5" customHeight="1">
      <c r="A1" s="355" t="s">
        <v>46</v>
      </c>
      <c r="B1" s="348"/>
      <c r="C1" s="356" t="s">
        <v>47</v>
      </c>
      <c r="D1" s="356"/>
      <c r="E1" s="357">
        <v>100</v>
      </c>
      <c r="F1" s="357"/>
      <c r="G1" s="50" t="s">
        <v>48</v>
      </c>
      <c r="H1" s="347" t="s">
        <v>49</v>
      </c>
      <c r="I1" s="348"/>
      <c r="J1" s="348"/>
      <c r="K1" s="349"/>
    </row>
    <row r="2" spans="1:11" s="17" customFormat="1" ht="24.75" customHeight="1" thickBot="1">
      <c r="A2" s="35">
        <v>9</v>
      </c>
      <c r="B2" s="228" t="s">
        <v>0</v>
      </c>
      <c r="C2" s="36" t="s">
        <v>1</v>
      </c>
      <c r="D2" s="46" t="s">
        <v>50</v>
      </c>
      <c r="E2" s="66" t="s">
        <v>51</v>
      </c>
      <c r="F2" s="36" t="s">
        <v>52</v>
      </c>
      <c r="G2" s="39" t="s">
        <v>53</v>
      </c>
      <c r="H2" s="40" t="s">
        <v>54</v>
      </c>
      <c r="I2" s="46" t="s">
        <v>55</v>
      </c>
      <c r="J2" s="46" t="s">
        <v>56</v>
      </c>
      <c r="K2" s="46" t="s">
        <v>57</v>
      </c>
    </row>
    <row r="3" spans="1:11" ht="17.25" thickTop="1">
      <c r="A3" s="388" t="s">
        <v>58</v>
      </c>
      <c r="B3" s="385" t="s">
        <v>561</v>
      </c>
      <c r="C3" s="229" t="s">
        <v>611</v>
      </c>
      <c r="D3" s="184">
        <v>20</v>
      </c>
      <c r="E3" s="183">
        <f>D3*$E$1/1000</f>
        <v>2</v>
      </c>
      <c r="F3" s="184" t="s">
        <v>380</v>
      </c>
      <c r="G3" s="252">
        <v>1</v>
      </c>
      <c r="H3" s="253">
        <v>2</v>
      </c>
      <c r="I3" s="254">
        <v>0</v>
      </c>
      <c r="J3" s="254">
        <v>15</v>
      </c>
      <c r="K3" s="255">
        <v>68</v>
      </c>
    </row>
    <row r="4" spans="1:11">
      <c r="A4" s="389"/>
      <c r="B4" s="385"/>
      <c r="C4" s="18" t="s">
        <v>562</v>
      </c>
      <c r="D4" s="184">
        <v>10</v>
      </c>
      <c r="E4" s="183">
        <f t="shared" ref="E4:E26" si="0">D4*$E$1/1000</f>
        <v>1</v>
      </c>
      <c r="F4" s="184" t="s">
        <v>380</v>
      </c>
      <c r="G4" s="252">
        <v>0.18181818181818182</v>
      </c>
      <c r="H4" s="253">
        <v>0.36363636363636365</v>
      </c>
      <c r="I4" s="254">
        <v>0</v>
      </c>
      <c r="J4" s="254">
        <v>2.7272727272727275</v>
      </c>
      <c r="K4" s="255">
        <v>12.363636363636365</v>
      </c>
    </row>
    <row r="5" spans="1:11">
      <c r="A5" s="389"/>
      <c r="B5" s="385"/>
      <c r="C5" s="18" t="s">
        <v>400</v>
      </c>
      <c r="D5" s="184">
        <v>120</v>
      </c>
      <c r="E5" s="183">
        <f t="shared" si="0"/>
        <v>12</v>
      </c>
      <c r="F5" s="184" t="s">
        <v>402</v>
      </c>
      <c r="G5" s="252">
        <v>0.5</v>
      </c>
      <c r="H5" s="253">
        <v>4</v>
      </c>
      <c r="I5" s="254">
        <v>2</v>
      </c>
      <c r="J5" s="254">
        <v>6</v>
      </c>
      <c r="K5" s="255">
        <v>58</v>
      </c>
    </row>
    <row r="6" spans="1:11">
      <c r="A6" s="390" t="s">
        <v>59</v>
      </c>
      <c r="B6" s="385" t="s">
        <v>563</v>
      </c>
      <c r="C6" s="18" t="s">
        <v>379</v>
      </c>
      <c r="D6" s="184">
        <v>30</v>
      </c>
      <c r="E6" s="183">
        <f t="shared" si="0"/>
        <v>3</v>
      </c>
      <c r="F6" s="184" t="s">
        <v>380</v>
      </c>
      <c r="G6" s="252">
        <v>1.5</v>
      </c>
      <c r="H6" s="253">
        <v>3</v>
      </c>
      <c r="I6" s="254">
        <v>0</v>
      </c>
      <c r="J6" s="254">
        <v>22.5</v>
      </c>
      <c r="K6" s="255">
        <v>102</v>
      </c>
    </row>
    <row r="7" spans="1:11">
      <c r="A7" s="389"/>
      <c r="B7" s="385"/>
      <c r="C7" s="18" t="s">
        <v>564</v>
      </c>
      <c r="D7" s="184">
        <v>20</v>
      </c>
      <c r="E7" s="183">
        <f t="shared" si="0"/>
        <v>2</v>
      </c>
      <c r="F7" s="184" t="s">
        <v>380</v>
      </c>
      <c r="G7" s="252">
        <v>1</v>
      </c>
      <c r="H7" s="253">
        <v>2</v>
      </c>
      <c r="I7" s="254">
        <v>0</v>
      </c>
      <c r="J7" s="254">
        <v>15</v>
      </c>
      <c r="K7" s="255">
        <v>68</v>
      </c>
    </row>
    <row r="8" spans="1:11">
      <c r="A8" s="389"/>
      <c r="B8" s="385" t="s">
        <v>565</v>
      </c>
      <c r="C8" s="18" t="s">
        <v>566</v>
      </c>
      <c r="D8" s="184">
        <v>30</v>
      </c>
      <c r="E8" s="183">
        <f t="shared" si="0"/>
        <v>3</v>
      </c>
      <c r="F8" s="184" t="s">
        <v>381</v>
      </c>
      <c r="G8" s="252">
        <v>0.86</v>
      </c>
      <c r="H8" s="253">
        <v>6</v>
      </c>
      <c r="I8" s="254">
        <v>4.29</v>
      </c>
      <c r="J8" s="254">
        <v>0</v>
      </c>
      <c r="K8" s="255">
        <v>62.57</v>
      </c>
    </row>
    <row r="9" spans="1:11">
      <c r="A9" s="389"/>
      <c r="B9" s="385"/>
      <c r="C9" s="18" t="s">
        <v>567</v>
      </c>
      <c r="D9" s="184">
        <v>3</v>
      </c>
      <c r="E9" s="183">
        <f t="shared" si="0"/>
        <v>0.3</v>
      </c>
      <c r="F9" s="184" t="s">
        <v>381</v>
      </c>
      <c r="G9" s="256">
        <v>0.15</v>
      </c>
      <c r="H9" s="253">
        <v>1.05</v>
      </c>
      <c r="I9" s="254">
        <v>0.75</v>
      </c>
      <c r="J9" s="254">
        <v>0</v>
      </c>
      <c r="K9" s="255">
        <v>10.95</v>
      </c>
    </row>
    <row r="10" spans="1:11">
      <c r="A10" s="389"/>
      <c r="B10" s="385"/>
      <c r="C10" s="18" t="s">
        <v>388</v>
      </c>
      <c r="D10" s="184">
        <v>5</v>
      </c>
      <c r="E10" s="183">
        <f t="shared" si="0"/>
        <v>0.5</v>
      </c>
      <c r="F10" s="184" t="s">
        <v>391</v>
      </c>
      <c r="G10" s="256">
        <v>1</v>
      </c>
      <c r="H10" s="256">
        <v>0</v>
      </c>
      <c r="I10" s="256">
        <v>5</v>
      </c>
      <c r="J10" s="256">
        <v>0</v>
      </c>
      <c r="K10" s="256">
        <v>45</v>
      </c>
    </row>
    <row r="11" spans="1:11">
      <c r="A11" s="389"/>
      <c r="B11" s="385"/>
      <c r="C11" s="18" t="s">
        <v>568</v>
      </c>
      <c r="D11" s="184">
        <v>10</v>
      </c>
      <c r="E11" s="183">
        <f t="shared" si="0"/>
        <v>1</v>
      </c>
      <c r="F11" s="184" t="s">
        <v>380</v>
      </c>
      <c r="G11" s="252">
        <v>0.1</v>
      </c>
      <c r="H11" s="253">
        <v>0.2</v>
      </c>
      <c r="I11" s="254">
        <v>0</v>
      </c>
      <c r="J11" s="254">
        <v>1.5</v>
      </c>
      <c r="K11" s="255">
        <v>6.8</v>
      </c>
    </row>
    <row r="12" spans="1:11">
      <c r="A12" s="389"/>
      <c r="B12" s="385" t="s">
        <v>569</v>
      </c>
      <c r="C12" s="18" t="s">
        <v>536</v>
      </c>
      <c r="D12" s="184">
        <v>30</v>
      </c>
      <c r="E12" s="183">
        <f t="shared" si="0"/>
        <v>3</v>
      </c>
      <c r="F12" s="184" t="s">
        <v>382</v>
      </c>
      <c r="G12" s="252">
        <v>0.3</v>
      </c>
      <c r="H12" s="253">
        <v>0.3</v>
      </c>
      <c r="I12" s="254">
        <v>0</v>
      </c>
      <c r="J12" s="254">
        <v>1.5</v>
      </c>
      <c r="K12" s="255">
        <v>7.2</v>
      </c>
    </row>
    <row r="13" spans="1:11">
      <c r="A13" s="389"/>
      <c r="B13" s="385"/>
      <c r="C13" s="18" t="s">
        <v>469</v>
      </c>
      <c r="D13" s="184">
        <v>20</v>
      </c>
      <c r="E13" s="183">
        <f t="shared" si="0"/>
        <v>2</v>
      </c>
      <c r="F13" s="184" t="s">
        <v>424</v>
      </c>
      <c r="G13" s="256">
        <v>0.67</v>
      </c>
      <c r="H13" s="266">
        <v>4.67</v>
      </c>
      <c r="I13" s="254">
        <v>2</v>
      </c>
      <c r="J13" s="254">
        <v>0</v>
      </c>
      <c r="K13" s="255">
        <v>36.67</v>
      </c>
    </row>
    <row r="14" spans="1:11">
      <c r="A14" s="389"/>
      <c r="B14" s="385"/>
      <c r="C14" s="18" t="s">
        <v>532</v>
      </c>
      <c r="D14" s="184">
        <v>1</v>
      </c>
      <c r="E14" s="183">
        <f t="shared" si="0"/>
        <v>0.1</v>
      </c>
      <c r="F14" s="184" t="s">
        <v>382</v>
      </c>
      <c r="G14" s="256">
        <v>0.01</v>
      </c>
      <c r="H14" s="266">
        <v>0.01</v>
      </c>
      <c r="I14" s="254">
        <v>0</v>
      </c>
      <c r="J14" s="254">
        <v>0.05</v>
      </c>
      <c r="K14" s="255">
        <v>0.24</v>
      </c>
    </row>
    <row r="15" spans="1:11">
      <c r="A15" s="389"/>
      <c r="B15" s="385"/>
      <c r="C15" s="18" t="s">
        <v>388</v>
      </c>
      <c r="D15" s="184">
        <v>3</v>
      </c>
      <c r="E15" s="183">
        <f t="shared" si="0"/>
        <v>0.3</v>
      </c>
      <c r="F15" s="184" t="s">
        <v>391</v>
      </c>
      <c r="G15" s="252">
        <v>0.6</v>
      </c>
      <c r="H15" s="253">
        <v>0</v>
      </c>
      <c r="I15" s="254">
        <v>3</v>
      </c>
      <c r="J15" s="254">
        <v>0</v>
      </c>
      <c r="K15" s="255">
        <v>27</v>
      </c>
    </row>
    <row r="16" spans="1:11">
      <c r="A16" s="389"/>
      <c r="B16" s="385"/>
      <c r="C16" s="18" t="s">
        <v>570</v>
      </c>
      <c r="D16" s="184">
        <v>20</v>
      </c>
      <c r="E16" s="183">
        <f t="shared" si="0"/>
        <v>2</v>
      </c>
      <c r="F16" s="184" t="s">
        <v>380</v>
      </c>
      <c r="G16" s="252">
        <v>0.36</v>
      </c>
      <c r="H16" s="253">
        <v>0.73</v>
      </c>
      <c r="I16" s="254">
        <v>0</v>
      </c>
      <c r="J16" s="254">
        <v>5.45</v>
      </c>
      <c r="K16" s="255">
        <v>24.73</v>
      </c>
    </row>
    <row r="17" spans="1:12">
      <c r="A17" s="389"/>
      <c r="B17" s="385"/>
      <c r="C17" s="18" t="s">
        <v>389</v>
      </c>
      <c r="D17" s="184" t="s">
        <v>473</v>
      </c>
      <c r="E17" s="183"/>
      <c r="F17" s="184"/>
      <c r="G17" s="252"/>
      <c r="H17" s="253"/>
      <c r="I17" s="254"/>
      <c r="J17" s="254"/>
      <c r="K17" s="255"/>
    </row>
    <row r="18" spans="1:12">
      <c r="A18" s="389"/>
      <c r="B18" s="381" t="s">
        <v>884</v>
      </c>
      <c r="C18" s="18" t="s">
        <v>572</v>
      </c>
      <c r="D18" s="184">
        <v>50</v>
      </c>
      <c r="E18" s="183">
        <f t="shared" si="0"/>
        <v>5</v>
      </c>
      <c r="F18" s="184" t="s">
        <v>382</v>
      </c>
      <c r="G18" s="256">
        <v>0.5</v>
      </c>
      <c r="H18" s="253">
        <v>0.5</v>
      </c>
      <c r="I18" s="254">
        <v>0</v>
      </c>
      <c r="J18" s="254">
        <v>2.5</v>
      </c>
      <c r="K18" s="255">
        <v>12</v>
      </c>
      <c r="L18" s="17"/>
    </row>
    <row r="19" spans="1:12">
      <c r="A19" s="389"/>
      <c r="B19" s="385"/>
      <c r="C19" s="18" t="s">
        <v>573</v>
      </c>
      <c r="D19" s="184">
        <v>10</v>
      </c>
      <c r="E19" s="183">
        <f t="shared" si="0"/>
        <v>1</v>
      </c>
      <c r="F19" s="184" t="s">
        <v>382</v>
      </c>
      <c r="G19" s="256">
        <v>0.1</v>
      </c>
      <c r="H19" s="253">
        <v>0.1</v>
      </c>
      <c r="I19" s="254">
        <v>0</v>
      </c>
      <c r="J19" s="254">
        <v>0.5</v>
      </c>
      <c r="K19" s="255">
        <v>2.4</v>
      </c>
      <c r="L19" s="17"/>
    </row>
    <row r="20" spans="1:12">
      <c r="A20" s="389"/>
      <c r="B20" s="385"/>
      <c r="C20" s="18" t="s">
        <v>388</v>
      </c>
      <c r="D20" s="184">
        <v>2</v>
      </c>
      <c r="E20" s="183">
        <f t="shared" si="0"/>
        <v>0.2</v>
      </c>
      <c r="F20" s="226" t="s">
        <v>391</v>
      </c>
      <c r="G20" s="257">
        <v>0.4</v>
      </c>
      <c r="H20" s="258">
        <v>0</v>
      </c>
      <c r="I20" s="259">
        <v>2</v>
      </c>
      <c r="J20" s="259">
        <v>0</v>
      </c>
      <c r="K20" s="255">
        <v>18</v>
      </c>
      <c r="L20" s="17"/>
    </row>
    <row r="21" spans="1:12">
      <c r="A21" s="389"/>
      <c r="B21" s="385" t="s">
        <v>574</v>
      </c>
      <c r="C21" s="18" t="s">
        <v>575</v>
      </c>
      <c r="D21" s="184">
        <v>20</v>
      </c>
      <c r="E21" s="183">
        <f t="shared" si="0"/>
        <v>2</v>
      </c>
      <c r="F21" s="226" t="s">
        <v>382</v>
      </c>
      <c r="G21" s="267">
        <v>0.2</v>
      </c>
      <c r="H21" s="258">
        <v>0.2</v>
      </c>
      <c r="I21" s="259">
        <v>0</v>
      </c>
      <c r="J21" s="259">
        <v>1</v>
      </c>
      <c r="K21" s="255">
        <v>4.8</v>
      </c>
      <c r="L21" s="17"/>
    </row>
    <row r="22" spans="1:12">
      <c r="A22" s="389"/>
      <c r="B22" s="385"/>
      <c r="C22" s="18" t="s">
        <v>558</v>
      </c>
      <c r="D22" s="184">
        <v>10</v>
      </c>
      <c r="E22" s="183">
        <f t="shared" si="0"/>
        <v>1</v>
      </c>
      <c r="F22" s="226" t="s">
        <v>382</v>
      </c>
      <c r="G22" s="267">
        <v>0.1</v>
      </c>
      <c r="H22" s="258">
        <v>0.1</v>
      </c>
      <c r="I22" s="259">
        <v>0</v>
      </c>
      <c r="J22" s="259">
        <v>0.5</v>
      </c>
      <c r="K22" s="255">
        <v>2.4</v>
      </c>
      <c r="L22" s="17"/>
    </row>
    <row r="23" spans="1:12">
      <c r="A23" s="389"/>
      <c r="B23" s="385"/>
      <c r="C23" s="18" t="s">
        <v>576</v>
      </c>
      <c r="D23" s="184">
        <v>10</v>
      </c>
      <c r="E23" s="183">
        <f t="shared" si="0"/>
        <v>1</v>
      </c>
      <c r="F23" s="226" t="s">
        <v>382</v>
      </c>
      <c r="G23" s="267">
        <v>0.1</v>
      </c>
      <c r="H23" s="258">
        <v>0.1</v>
      </c>
      <c r="I23" s="259">
        <v>0</v>
      </c>
      <c r="J23" s="259">
        <v>0.5</v>
      </c>
      <c r="K23" s="255">
        <v>2.4</v>
      </c>
      <c r="L23" s="17"/>
    </row>
    <row r="24" spans="1:12">
      <c r="A24" s="389"/>
      <c r="B24" s="385"/>
      <c r="C24" s="18" t="s">
        <v>476</v>
      </c>
      <c r="D24" s="184">
        <v>1</v>
      </c>
      <c r="E24" s="183">
        <f t="shared" si="0"/>
        <v>0.1</v>
      </c>
      <c r="F24" s="226" t="s">
        <v>391</v>
      </c>
      <c r="G24" s="267">
        <v>0.2</v>
      </c>
      <c r="H24" s="258">
        <v>0</v>
      </c>
      <c r="I24" s="259">
        <v>1</v>
      </c>
      <c r="J24" s="259">
        <v>0</v>
      </c>
      <c r="K24" s="255">
        <v>9</v>
      </c>
      <c r="L24" s="17"/>
    </row>
    <row r="25" spans="1:12">
      <c r="A25" s="390" t="s">
        <v>60</v>
      </c>
      <c r="B25" s="385" t="s">
        <v>859</v>
      </c>
      <c r="C25" s="18" t="s">
        <v>858</v>
      </c>
      <c r="D25" s="184">
        <v>1</v>
      </c>
      <c r="E25" s="183">
        <f t="shared" si="0"/>
        <v>0.1</v>
      </c>
      <c r="F25" s="184" t="s">
        <v>380</v>
      </c>
      <c r="G25" s="252">
        <v>1</v>
      </c>
      <c r="H25" s="253">
        <v>2</v>
      </c>
      <c r="I25" s="254">
        <v>0</v>
      </c>
      <c r="J25" s="254">
        <v>15</v>
      </c>
      <c r="K25" s="255">
        <v>68</v>
      </c>
    </row>
    <row r="26" spans="1:12" ht="17.25" thickBot="1">
      <c r="A26" s="389"/>
      <c r="B26" s="385"/>
      <c r="C26" s="18" t="s">
        <v>518</v>
      </c>
      <c r="D26" s="184">
        <v>130</v>
      </c>
      <c r="E26" s="183">
        <f t="shared" si="0"/>
        <v>13</v>
      </c>
      <c r="F26" s="184" t="s">
        <v>404</v>
      </c>
      <c r="G26" s="252">
        <v>1</v>
      </c>
      <c r="H26" s="253">
        <v>0</v>
      </c>
      <c r="I26" s="254">
        <v>0</v>
      </c>
      <c r="J26" s="254">
        <v>15</v>
      </c>
      <c r="K26" s="255">
        <v>60</v>
      </c>
    </row>
    <row r="27" spans="1:12" ht="24" customHeight="1" thickTop="1">
      <c r="A27" s="379" t="s">
        <v>11</v>
      </c>
      <c r="B27" s="380"/>
      <c r="C27" s="41"/>
      <c r="D27" s="42"/>
      <c r="E27" s="52"/>
      <c r="F27" s="42"/>
      <c r="G27" s="27"/>
      <c r="H27" s="43">
        <f>SUM(H3:H26)</f>
        <v>27.323636363636371</v>
      </c>
      <c r="I27" s="44">
        <f>SUM(I3:I26)</f>
        <v>20.04</v>
      </c>
      <c r="J27" s="44">
        <f>SUM(J3:J26)</f>
        <v>104.72727272727272</v>
      </c>
      <c r="K27" s="44">
        <f>SUM(K3:K26)</f>
        <v>708.52363636363623</v>
      </c>
    </row>
    <row r="28" spans="1:12" ht="24" customHeight="1">
      <c r="A28" s="386" t="s">
        <v>14</v>
      </c>
      <c r="B28" s="387"/>
      <c r="C28" s="55"/>
      <c r="D28" s="54"/>
      <c r="E28" s="56"/>
      <c r="F28" s="54"/>
      <c r="G28" s="45"/>
      <c r="H28" s="57">
        <f>H27*4/K27</f>
        <v>0.15425673872431286</v>
      </c>
      <c r="I28" s="58">
        <f>I27*9/K27</f>
        <v>0.25455749214756423</v>
      </c>
      <c r="J28" s="58">
        <f>J27*4/K27</f>
        <v>0.59124222454886999</v>
      </c>
      <c r="K28" s="58">
        <f>SUM(H28:J28)</f>
        <v>1.0000564554207472</v>
      </c>
    </row>
  </sheetData>
  <mergeCells count="16">
    <mergeCell ref="A28:B28"/>
    <mergeCell ref="A3:A5"/>
    <mergeCell ref="A6:A24"/>
    <mergeCell ref="A25:A26"/>
    <mergeCell ref="B3:B5"/>
    <mergeCell ref="B6:B7"/>
    <mergeCell ref="B8:B11"/>
    <mergeCell ref="B12:B17"/>
    <mergeCell ref="B18:B20"/>
    <mergeCell ref="H1:K1"/>
    <mergeCell ref="C1:D1"/>
    <mergeCell ref="E1:F1"/>
    <mergeCell ref="A1:B1"/>
    <mergeCell ref="A27:B27"/>
    <mergeCell ref="B21:B24"/>
    <mergeCell ref="B25:B26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zoomScale="90" zoomScaleNormal="90" zoomScaleSheetLayoutView="75" workbookViewId="0">
      <selection activeCell="B17" sqref="B17:B20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70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875" style="17" customWidth="1"/>
    <col min="12" max="16384" width="9" style="19"/>
  </cols>
  <sheetData>
    <row r="1" spans="1:11" ht="40.5" customHeight="1">
      <c r="A1" s="355" t="s">
        <v>86</v>
      </c>
      <c r="B1" s="348"/>
      <c r="C1" s="356" t="s">
        <v>87</v>
      </c>
      <c r="D1" s="356"/>
      <c r="E1" s="357">
        <v>100</v>
      </c>
      <c r="F1" s="357"/>
      <c r="G1" s="50" t="s">
        <v>88</v>
      </c>
      <c r="H1" s="347" t="s">
        <v>89</v>
      </c>
      <c r="I1" s="348"/>
      <c r="J1" s="348"/>
      <c r="K1" s="349"/>
    </row>
    <row r="2" spans="1:11" s="17" customFormat="1" ht="24.75" customHeight="1" thickBot="1">
      <c r="A2" s="35">
        <v>10</v>
      </c>
      <c r="B2" s="36" t="s">
        <v>0</v>
      </c>
      <c r="C2" s="36" t="s">
        <v>1</v>
      </c>
      <c r="D2" s="46" t="s">
        <v>90</v>
      </c>
      <c r="E2" s="69" t="s">
        <v>91</v>
      </c>
      <c r="F2" s="36" t="s">
        <v>92</v>
      </c>
      <c r="G2" s="39" t="s">
        <v>93</v>
      </c>
      <c r="H2" s="40" t="s">
        <v>94</v>
      </c>
      <c r="I2" s="46" t="s">
        <v>95</v>
      </c>
      <c r="J2" s="46" t="s">
        <v>96</v>
      </c>
      <c r="K2" s="46" t="s">
        <v>97</v>
      </c>
    </row>
    <row r="3" spans="1:11" ht="17.25" thickTop="1">
      <c r="A3" s="388" t="s">
        <v>98</v>
      </c>
      <c r="B3" s="391" t="s">
        <v>577</v>
      </c>
      <c r="C3" s="18" t="s">
        <v>578</v>
      </c>
      <c r="D3" s="184">
        <v>20</v>
      </c>
      <c r="E3" s="183">
        <f>D3*$E$1/1000</f>
        <v>2</v>
      </c>
      <c r="F3" s="95" t="s">
        <v>381</v>
      </c>
      <c r="G3" s="263">
        <v>0.56999999999999995</v>
      </c>
      <c r="H3" s="264">
        <v>4</v>
      </c>
      <c r="I3" s="265">
        <v>2.86</v>
      </c>
      <c r="J3" s="265">
        <v>0</v>
      </c>
      <c r="K3" s="255">
        <v>41.71</v>
      </c>
    </row>
    <row r="4" spans="1:11">
      <c r="A4" s="389"/>
      <c r="B4" s="392"/>
      <c r="C4" s="18" t="s">
        <v>450</v>
      </c>
      <c r="D4" s="184">
        <v>50</v>
      </c>
      <c r="E4" s="183">
        <f t="shared" ref="E4:E28" si="0">D4*$E$1/1000</f>
        <v>5</v>
      </c>
      <c r="F4" s="184" t="s">
        <v>380</v>
      </c>
      <c r="G4" s="256">
        <v>2</v>
      </c>
      <c r="H4" s="253">
        <v>4</v>
      </c>
      <c r="I4" s="254">
        <v>0</v>
      </c>
      <c r="J4" s="254">
        <v>30</v>
      </c>
      <c r="K4" s="255">
        <v>136</v>
      </c>
    </row>
    <row r="5" spans="1:11">
      <c r="A5" s="389"/>
      <c r="B5" s="392"/>
      <c r="C5" s="229" t="s">
        <v>591</v>
      </c>
      <c r="D5" s="184">
        <v>120</v>
      </c>
      <c r="E5" s="183">
        <f t="shared" si="0"/>
        <v>12</v>
      </c>
      <c r="F5" s="226" t="s">
        <v>402</v>
      </c>
      <c r="G5" s="257">
        <v>0.5</v>
      </c>
      <c r="H5" s="258">
        <v>4</v>
      </c>
      <c r="I5" s="259">
        <v>2</v>
      </c>
      <c r="J5" s="259">
        <v>6</v>
      </c>
      <c r="K5" s="255">
        <v>58</v>
      </c>
    </row>
    <row r="6" spans="1:11">
      <c r="A6" s="390" t="s">
        <v>99</v>
      </c>
      <c r="B6" s="385" t="s">
        <v>260</v>
      </c>
      <c r="C6" s="18" t="s">
        <v>379</v>
      </c>
      <c r="D6" s="184">
        <v>40</v>
      </c>
      <c r="E6" s="183">
        <f t="shared" si="0"/>
        <v>4</v>
      </c>
      <c r="F6" s="184" t="s">
        <v>380</v>
      </c>
      <c r="G6" s="252">
        <v>2</v>
      </c>
      <c r="H6" s="253">
        <v>4</v>
      </c>
      <c r="I6" s="254">
        <v>0</v>
      </c>
      <c r="J6" s="254">
        <v>30</v>
      </c>
      <c r="K6" s="255">
        <v>136</v>
      </c>
    </row>
    <row r="7" spans="1:11">
      <c r="A7" s="389"/>
      <c r="B7" s="385"/>
      <c r="C7" s="18" t="s">
        <v>537</v>
      </c>
      <c r="D7" s="184">
        <v>1</v>
      </c>
      <c r="E7" s="183">
        <f t="shared" si="0"/>
        <v>0.1</v>
      </c>
      <c r="F7" s="184" t="s">
        <v>391</v>
      </c>
      <c r="G7" s="252">
        <v>0.13</v>
      </c>
      <c r="H7" s="253">
        <v>0</v>
      </c>
      <c r="I7" s="254">
        <v>0.63</v>
      </c>
      <c r="J7" s="254">
        <v>0</v>
      </c>
      <c r="K7" s="255">
        <v>5.63</v>
      </c>
    </row>
    <row r="8" spans="1:11">
      <c r="A8" s="389"/>
      <c r="B8" s="385" t="s">
        <v>579</v>
      </c>
      <c r="C8" s="229" t="s">
        <v>610</v>
      </c>
      <c r="D8" s="184">
        <v>30</v>
      </c>
      <c r="E8" s="183">
        <f t="shared" si="0"/>
        <v>3</v>
      </c>
      <c r="F8" s="184" t="s">
        <v>381</v>
      </c>
      <c r="G8" s="252">
        <v>0.6</v>
      </c>
      <c r="H8" s="253">
        <v>4.2</v>
      </c>
      <c r="I8" s="254">
        <v>3</v>
      </c>
      <c r="J8" s="254">
        <v>0</v>
      </c>
      <c r="K8" s="255">
        <v>43.8</v>
      </c>
    </row>
    <row r="9" spans="1:11">
      <c r="A9" s="389"/>
      <c r="B9" s="385"/>
      <c r="C9" s="18" t="s">
        <v>580</v>
      </c>
      <c r="D9" s="184">
        <v>5</v>
      </c>
      <c r="E9" s="183">
        <f t="shared" si="0"/>
        <v>0.5</v>
      </c>
      <c r="F9" s="184" t="s">
        <v>382</v>
      </c>
      <c r="G9" s="252">
        <v>0.05</v>
      </c>
      <c r="H9" s="253">
        <v>0.05</v>
      </c>
      <c r="I9" s="254">
        <v>0</v>
      </c>
      <c r="J9" s="254">
        <v>0.25</v>
      </c>
      <c r="K9" s="255">
        <v>1.2</v>
      </c>
    </row>
    <row r="10" spans="1:11">
      <c r="A10" s="389"/>
      <c r="B10" s="385"/>
      <c r="C10" s="18" t="s">
        <v>397</v>
      </c>
      <c r="D10" s="184">
        <v>1</v>
      </c>
      <c r="E10" s="183">
        <f t="shared" si="0"/>
        <v>0.1</v>
      </c>
      <c r="F10" s="184" t="s">
        <v>382</v>
      </c>
      <c r="G10" s="256">
        <v>0.01</v>
      </c>
      <c r="H10" s="253">
        <v>0.01</v>
      </c>
      <c r="I10" s="254">
        <v>0</v>
      </c>
      <c r="J10" s="254">
        <v>0.05</v>
      </c>
      <c r="K10" s="255">
        <v>0.24</v>
      </c>
    </row>
    <row r="11" spans="1:11">
      <c r="A11" s="389"/>
      <c r="B11" s="385"/>
      <c r="C11" s="18" t="s">
        <v>476</v>
      </c>
      <c r="D11" s="184">
        <v>3</v>
      </c>
      <c r="E11" s="183">
        <f t="shared" si="0"/>
        <v>0.3</v>
      </c>
      <c r="F11" s="226" t="s">
        <v>391</v>
      </c>
      <c r="G11" s="257">
        <v>0.6</v>
      </c>
      <c r="H11" s="258">
        <v>0</v>
      </c>
      <c r="I11" s="259">
        <v>3</v>
      </c>
      <c r="J11" s="259">
        <v>0</v>
      </c>
      <c r="K11" s="255">
        <v>27</v>
      </c>
    </row>
    <row r="12" spans="1:11">
      <c r="A12" s="389"/>
      <c r="B12" s="385"/>
      <c r="C12" s="18" t="s">
        <v>506</v>
      </c>
      <c r="D12" s="184">
        <v>1</v>
      </c>
      <c r="E12" s="183">
        <f t="shared" si="0"/>
        <v>0.1</v>
      </c>
      <c r="F12" s="184" t="s">
        <v>382</v>
      </c>
      <c r="G12" s="252">
        <v>0.01</v>
      </c>
      <c r="H12" s="253">
        <v>0.01</v>
      </c>
      <c r="I12" s="254">
        <v>0</v>
      </c>
      <c r="J12" s="254">
        <v>0.05</v>
      </c>
      <c r="K12" s="255">
        <v>0.24</v>
      </c>
    </row>
    <row r="13" spans="1:11">
      <c r="A13" s="389"/>
      <c r="B13" s="385" t="s">
        <v>581</v>
      </c>
      <c r="C13" s="18" t="s">
        <v>470</v>
      </c>
      <c r="D13" s="184">
        <v>50</v>
      </c>
      <c r="E13" s="183">
        <f t="shared" si="0"/>
        <v>5</v>
      </c>
      <c r="F13" s="184" t="s">
        <v>424</v>
      </c>
      <c r="G13" s="252">
        <v>0.36</v>
      </c>
      <c r="H13" s="253">
        <v>2.5</v>
      </c>
      <c r="I13" s="254">
        <v>1.07</v>
      </c>
      <c r="J13" s="254">
        <v>0</v>
      </c>
      <c r="K13" s="255">
        <v>19.64</v>
      </c>
    </row>
    <row r="14" spans="1:11">
      <c r="A14" s="389"/>
      <c r="B14" s="385"/>
      <c r="C14" s="18" t="s">
        <v>575</v>
      </c>
      <c r="D14" s="184">
        <v>50</v>
      </c>
      <c r="E14" s="183">
        <f t="shared" si="0"/>
        <v>5</v>
      </c>
      <c r="F14" s="184" t="s">
        <v>382</v>
      </c>
      <c r="G14" s="252">
        <v>0.5</v>
      </c>
      <c r="H14" s="253">
        <v>0.5</v>
      </c>
      <c r="I14" s="254">
        <v>0</v>
      </c>
      <c r="J14" s="254">
        <v>2.5</v>
      </c>
      <c r="K14" s="255">
        <v>12</v>
      </c>
    </row>
    <row r="15" spans="1:11">
      <c r="A15" s="389"/>
      <c r="B15" s="385"/>
      <c r="C15" s="18" t="s">
        <v>388</v>
      </c>
      <c r="D15" s="184">
        <v>2</v>
      </c>
      <c r="E15" s="183">
        <f t="shared" si="0"/>
        <v>0.2</v>
      </c>
      <c r="F15" s="184" t="s">
        <v>391</v>
      </c>
      <c r="G15" s="252">
        <v>0.4</v>
      </c>
      <c r="H15" s="253">
        <v>0</v>
      </c>
      <c r="I15" s="254">
        <v>2</v>
      </c>
      <c r="J15" s="254">
        <v>0</v>
      </c>
      <c r="K15" s="255">
        <v>18</v>
      </c>
    </row>
    <row r="16" spans="1:11">
      <c r="A16" s="389"/>
      <c r="B16" s="385"/>
      <c r="C16" s="18" t="s">
        <v>397</v>
      </c>
      <c r="D16" s="184">
        <v>1</v>
      </c>
      <c r="E16" s="183">
        <f t="shared" si="0"/>
        <v>0.1</v>
      </c>
      <c r="F16" s="184" t="s">
        <v>382</v>
      </c>
      <c r="G16" s="252">
        <v>0.01</v>
      </c>
      <c r="H16" s="253">
        <v>0.01</v>
      </c>
      <c r="I16" s="254">
        <v>0</v>
      </c>
      <c r="J16" s="254">
        <v>0.05</v>
      </c>
      <c r="K16" s="255">
        <v>0.24</v>
      </c>
    </row>
    <row r="17" spans="1:11">
      <c r="A17" s="389"/>
      <c r="B17" s="381" t="s">
        <v>885</v>
      </c>
      <c r="C17" s="18" t="s">
        <v>583</v>
      </c>
      <c r="D17" s="184">
        <v>60</v>
      </c>
      <c r="E17" s="183">
        <f t="shared" si="0"/>
        <v>6</v>
      </c>
      <c r="F17" s="184" t="s">
        <v>382</v>
      </c>
      <c r="G17" s="252">
        <v>0.6</v>
      </c>
      <c r="H17" s="253">
        <v>0.6</v>
      </c>
      <c r="I17" s="254">
        <v>0</v>
      </c>
      <c r="J17" s="254">
        <v>3</v>
      </c>
      <c r="K17" s="255">
        <v>14.4</v>
      </c>
    </row>
    <row r="18" spans="1:11">
      <c r="A18" s="389"/>
      <c r="B18" s="385"/>
      <c r="C18" s="18" t="s">
        <v>397</v>
      </c>
      <c r="D18" s="184">
        <v>1</v>
      </c>
      <c r="E18" s="183">
        <f t="shared" si="0"/>
        <v>0.1</v>
      </c>
      <c r="F18" s="184" t="s">
        <v>382</v>
      </c>
      <c r="G18" s="252">
        <v>0.01</v>
      </c>
      <c r="H18" s="253">
        <v>0.01</v>
      </c>
      <c r="I18" s="254">
        <v>0</v>
      </c>
      <c r="J18" s="254">
        <v>0.05</v>
      </c>
      <c r="K18" s="255">
        <v>0.24</v>
      </c>
    </row>
    <row r="19" spans="1:11">
      <c r="A19" s="389"/>
      <c r="B19" s="385"/>
      <c r="C19" s="18" t="s">
        <v>584</v>
      </c>
      <c r="D19" s="184" t="s">
        <v>473</v>
      </c>
      <c r="E19" s="183"/>
      <c r="F19" s="184"/>
      <c r="G19" s="252"/>
      <c r="H19" s="253"/>
      <c r="I19" s="254"/>
      <c r="J19" s="254"/>
      <c r="K19" s="255"/>
    </row>
    <row r="20" spans="1:11">
      <c r="A20" s="389"/>
      <c r="B20" s="385"/>
      <c r="C20" s="18" t="s">
        <v>476</v>
      </c>
      <c r="D20" s="184">
        <v>1</v>
      </c>
      <c r="E20" s="183">
        <f t="shared" si="0"/>
        <v>0.1</v>
      </c>
      <c r="F20" s="184" t="s">
        <v>391</v>
      </c>
      <c r="G20" s="252">
        <v>0.2</v>
      </c>
      <c r="H20" s="253">
        <v>0</v>
      </c>
      <c r="I20" s="254">
        <v>1</v>
      </c>
      <c r="J20" s="254">
        <v>0</v>
      </c>
      <c r="K20" s="255">
        <v>9</v>
      </c>
    </row>
    <row r="21" spans="1:11">
      <c r="A21" s="389"/>
      <c r="B21" s="385" t="s">
        <v>585</v>
      </c>
      <c r="C21" s="18" t="s">
        <v>504</v>
      </c>
      <c r="D21" s="184">
        <v>40</v>
      </c>
      <c r="E21" s="183">
        <f t="shared" si="0"/>
        <v>4</v>
      </c>
      <c r="F21" s="184" t="s">
        <v>382</v>
      </c>
      <c r="G21" s="252">
        <v>0.4</v>
      </c>
      <c r="H21" s="253">
        <v>0.4</v>
      </c>
      <c r="I21" s="254">
        <v>0</v>
      </c>
      <c r="J21" s="254">
        <v>2</v>
      </c>
      <c r="K21" s="255">
        <v>9.6</v>
      </c>
    </row>
    <row r="22" spans="1:11">
      <c r="A22" s="389"/>
      <c r="B22" s="385"/>
      <c r="C22" s="18" t="s">
        <v>374</v>
      </c>
      <c r="D22" s="184">
        <v>10</v>
      </c>
      <c r="E22" s="183">
        <f t="shared" si="0"/>
        <v>1</v>
      </c>
      <c r="F22" s="184" t="s">
        <v>381</v>
      </c>
      <c r="G22" s="252">
        <v>0.18</v>
      </c>
      <c r="H22" s="253">
        <v>1.27</v>
      </c>
      <c r="I22" s="254">
        <v>0.91</v>
      </c>
      <c r="J22" s="254">
        <v>0</v>
      </c>
      <c r="K22" s="255">
        <v>13.27</v>
      </c>
    </row>
    <row r="23" spans="1:11">
      <c r="A23" s="389"/>
      <c r="B23" s="385"/>
      <c r="C23" s="18" t="s">
        <v>377</v>
      </c>
      <c r="D23" s="184">
        <v>1</v>
      </c>
      <c r="E23" s="183">
        <f t="shared" si="0"/>
        <v>0.1</v>
      </c>
      <c r="F23" s="184" t="s">
        <v>382</v>
      </c>
      <c r="G23" s="252">
        <v>0.01</v>
      </c>
      <c r="H23" s="253">
        <v>0.01</v>
      </c>
      <c r="I23" s="254">
        <v>0</v>
      </c>
      <c r="J23" s="254">
        <v>0.05</v>
      </c>
      <c r="K23" s="255">
        <v>0.24</v>
      </c>
    </row>
    <row r="24" spans="1:11">
      <c r="A24" s="389"/>
      <c r="B24" s="385"/>
      <c r="C24" s="18" t="s">
        <v>586</v>
      </c>
      <c r="D24" s="184">
        <v>3</v>
      </c>
      <c r="E24" s="183">
        <f t="shared" si="0"/>
        <v>0.3</v>
      </c>
      <c r="F24" s="184" t="s">
        <v>382</v>
      </c>
      <c r="G24" s="252">
        <v>0.3</v>
      </c>
      <c r="H24" s="253">
        <v>0.3</v>
      </c>
      <c r="I24" s="254">
        <v>0</v>
      </c>
      <c r="J24" s="254">
        <v>1.5</v>
      </c>
      <c r="K24" s="255">
        <v>7.2</v>
      </c>
    </row>
    <row r="25" spans="1:11">
      <c r="A25" s="390" t="s">
        <v>100</v>
      </c>
      <c r="B25" s="393" t="s">
        <v>587</v>
      </c>
      <c r="C25" s="18" t="s">
        <v>588</v>
      </c>
      <c r="D25" s="184">
        <v>25</v>
      </c>
      <c r="E25" s="183">
        <f t="shared" si="0"/>
        <v>2.5</v>
      </c>
      <c r="F25" s="184" t="s">
        <v>382</v>
      </c>
      <c r="G25" s="252">
        <v>0.25</v>
      </c>
      <c r="H25" s="253">
        <v>0.25</v>
      </c>
      <c r="I25" s="254">
        <v>0</v>
      </c>
      <c r="J25" s="254">
        <v>1.25</v>
      </c>
      <c r="K25" s="255">
        <v>6</v>
      </c>
    </row>
    <row r="26" spans="1:11">
      <c r="A26" s="389"/>
      <c r="B26" s="393"/>
      <c r="C26" s="18" t="s">
        <v>589</v>
      </c>
      <c r="D26" s="184">
        <v>15</v>
      </c>
      <c r="E26" s="183">
        <f t="shared" si="0"/>
        <v>1.5</v>
      </c>
      <c r="F26" s="184" t="s">
        <v>380</v>
      </c>
      <c r="G26" s="252">
        <v>0.6</v>
      </c>
      <c r="H26" s="253">
        <v>1.2</v>
      </c>
      <c r="I26" s="254">
        <v>0</v>
      </c>
      <c r="J26" s="254">
        <v>9</v>
      </c>
      <c r="K26" s="255">
        <v>40.799999999999997</v>
      </c>
    </row>
    <row r="27" spans="1:11">
      <c r="A27" s="389"/>
      <c r="B27" s="393"/>
      <c r="C27" s="18" t="s">
        <v>590</v>
      </c>
      <c r="D27" s="184">
        <v>20</v>
      </c>
      <c r="E27" s="183">
        <f t="shared" si="0"/>
        <v>2</v>
      </c>
      <c r="F27" s="184" t="s">
        <v>404</v>
      </c>
      <c r="G27" s="252">
        <v>1</v>
      </c>
      <c r="H27" s="253">
        <v>0</v>
      </c>
      <c r="I27" s="254">
        <v>0</v>
      </c>
      <c r="J27" s="254">
        <v>15</v>
      </c>
      <c r="K27" s="255">
        <v>60</v>
      </c>
    </row>
    <row r="28" spans="1:11" ht="17.25" thickBot="1">
      <c r="A28" s="389"/>
      <c r="B28" s="393"/>
      <c r="C28" s="18" t="s">
        <v>409</v>
      </c>
      <c r="D28" s="184">
        <v>6</v>
      </c>
      <c r="E28" s="183">
        <f t="shared" si="0"/>
        <v>0.6</v>
      </c>
      <c r="F28" s="184" t="s">
        <v>391</v>
      </c>
      <c r="G28" s="256">
        <v>0.75</v>
      </c>
      <c r="H28" s="253">
        <v>0</v>
      </c>
      <c r="I28" s="254">
        <v>3.75</v>
      </c>
      <c r="J28" s="254">
        <v>0</v>
      </c>
      <c r="K28" s="255">
        <v>33.75</v>
      </c>
    </row>
    <row r="29" spans="1:11" ht="24" customHeight="1" thickTop="1">
      <c r="A29" s="379" t="s">
        <v>118</v>
      </c>
      <c r="B29" s="380"/>
      <c r="C29" s="41"/>
      <c r="D29" s="42"/>
      <c r="E29" s="78"/>
      <c r="F29" s="42"/>
      <c r="G29" s="27"/>
      <c r="H29" s="43">
        <f>SUM(H3:H28)</f>
        <v>27.320000000000007</v>
      </c>
      <c r="I29" s="44">
        <f>SUM(I3:I28)</f>
        <v>20.22</v>
      </c>
      <c r="J29" s="44">
        <f>SUM(J3:J28)</f>
        <v>100.74999999999999</v>
      </c>
      <c r="K29" s="44">
        <f>(H29+J29)*4+I29*9</f>
        <v>694.26</v>
      </c>
    </row>
    <row r="30" spans="1:11" ht="24" customHeight="1">
      <c r="A30" s="386" t="s">
        <v>119</v>
      </c>
      <c r="B30" s="387"/>
      <c r="C30" s="55"/>
      <c r="D30" s="54"/>
      <c r="E30" s="79"/>
      <c r="F30" s="54"/>
      <c r="G30" s="45"/>
      <c r="H30" s="57">
        <f>H29*4/K29</f>
        <v>0.1574050067697981</v>
      </c>
      <c r="I30" s="58">
        <f>I29*9/K29</f>
        <v>0.26212081928960329</v>
      </c>
      <c r="J30" s="58">
        <f>J29*4/K29</f>
        <v>0.58047417394059853</v>
      </c>
      <c r="K30" s="58">
        <f>SUM(H30:J30)</f>
        <v>0.99999999999999989</v>
      </c>
    </row>
  </sheetData>
  <mergeCells count="16">
    <mergeCell ref="H1:K1"/>
    <mergeCell ref="C1:D1"/>
    <mergeCell ref="E1:F1"/>
    <mergeCell ref="A1:B1"/>
    <mergeCell ref="A30:B30"/>
    <mergeCell ref="B3:B5"/>
    <mergeCell ref="A6:A24"/>
    <mergeCell ref="A25:A28"/>
    <mergeCell ref="B8:B12"/>
    <mergeCell ref="A3:A5"/>
    <mergeCell ref="A29:B29"/>
    <mergeCell ref="B6:B7"/>
    <mergeCell ref="B13:B16"/>
    <mergeCell ref="B17:B20"/>
    <mergeCell ref="B21:B24"/>
    <mergeCell ref="B25:B28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75" workbookViewId="0">
      <selection activeCell="E6" sqref="E6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73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875" style="17" customWidth="1"/>
    <col min="12" max="16384" width="9" style="19"/>
  </cols>
  <sheetData>
    <row r="1" spans="1:12" ht="40.5" customHeight="1">
      <c r="A1" s="355" t="s">
        <v>86</v>
      </c>
      <c r="B1" s="348"/>
      <c r="C1" s="356" t="s">
        <v>87</v>
      </c>
      <c r="D1" s="356"/>
      <c r="E1" s="357">
        <v>100</v>
      </c>
      <c r="F1" s="357"/>
      <c r="G1" s="50" t="s">
        <v>88</v>
      </c>
      <c r="H1" s="347" t="s">
        <v>89</v>
      </c>
      <c r="I1" s="348"/>
      <c r="J1" s="348"/>
      <c r="K1" s="349"/>
    </row>
    <row r="2" spans="1:12" s="17" customFormat="1" ht="24.75" customHeight="1" thickBot="1">
      <c r="A2" s="35">
        <v>11</v>
      </c>
      <c r="B2" s="36" t="s">
        <v>0</v>
      </c>
      <c r="C2" s="36" t="s">
        <v>1</v>
      </c>
      <c r="D2" s="46" t="s">
        <v>90</v>
      </c>
      <c r="E2" s="72" t="s">
        <v>91</v>
      </c>
      <c r="F2" s="36" t="s">
        <v>92</v>
      </c>
      <c r="G2" s="39" t="s">
        <v>93</v>
      </c>
      <c r="H2" s="40" t="s">
        <v>94</v>
      </c>
      <c r="I2" s="46" t="s">
        <v>95</v>
      </c>
      <c r="J2" s="46" t="s">
        <v>96</v>
      </c>
      <c r="K2" s="46" t="s">
        <v>97</v>
      </c>
    </row>
    <row r="3" spans="1:12" ht="17.25" thickTop="1">
      <c r="A3" s="388" t="s">
        <v>98</v>
      </c>
      <c r="B3" s="394" t="s">
        <v>934</v>
      </c>
      <c r="C3" s="18" t="s">
        <v>481</v>
      </c>
      <c r="D3" s="184">
        <v>20</v>
      </c>
      <c r="E3" s="183">
        <f>D3*$E$1/1000</f>
        <v>2</v>
      </c>
      <c r="F3" s="184" t="s">
        <v>380</v>
      </c>
      <c r="G3" s="252">
        <v>1</v>
      </c>
      <c r="H3" s="253">
        <v>2</v>
      </c>
      <c r="I3" s="254">
        <v>0</v>
      </c>
      <c r="J3" s="254">
        <v>15</v>
      </c>
      <c r="K3" s="255">
        <v>68</v>
      </c>
    </row>
    <row r="4" spans="1:12">
      <c r="A4" s="389"/>
      <c r="B4" s="389"/>
      <c r="C4" s="18" t="s">
        <v>400</v>
      </c>
      <c r="D4" s="184">
        <v>120</v>
      </c>
      <c r="E4" s="183">
        <f t="shared" ref="E4:E28" si="0">D4*$E$1/1000</f>
        <v>12</v>
      </c>
      <c r="F4" s="184" t="s">
        <v>402</v>
      </c>
      <c r="G4" s="252">
        <v>0.5</v>
      </c>
      <c r="H4" s="253">
        <v>4</v>
      </c>
      <c r="I4" s="254">
        <v>2</v>
      </c>
      <c r="J4" s="254">
        <v>6</v>
      </c>
      <c r="K4" s="255">
        <v>58</v>
      </c>
    </row>
    <row r="5" spans="1:12">
      <c r="A5" s="389"/>
      <c r="B5" s="395"/>
      <c r="C5" s="18" t="s">
        <v>592</v>
      </c>
      <c r="D5" s="184">
        <v>220</v>
      </c>
      <c r="E5" s="183">
        <f t="shared" si="0"/>
        <v>22</v>
      </c>
      <c r="F5" s="184" t="s">
        <v>404</v>
      </c>
      <c r="G5" s="252">
        <v>1</v>
      </c>
      <c r="H5" s="253">
        <v>0</v>
      </c>
      <c r="I5" s="254">
        <v>0</v>
      </c>
      <c r="J5" s="254">
        <v>15</v>
      </c>
      <c r="K5" s="255">
        <v>60</v>
      </c>
    </row>
    <row r="6" spans="1:12">
      <c r="A6" s="390" t="s">
        <v>99</v>
      </c>
      <c r="B6" s="390" t="s">
        <v>452</v>
      </c>
      <c r="C6" s="18" t="s">
        <v>379</v>
      </c>
      <c r="D6" s="184">
        <v>20</v>
      </c>
      <c r="E6" s="183">
        <f t="shared" si="0"/>
        <v>2</v>
      </c>
      <c r="F6" s="184" t="s">
        <v>380</v>
      </c>
      <c r="G6" s="256">
        <v>1</v>
      </c>
      <c r="H6" s="253">
        <v>2</v>
      </c>
      <c r="I6" s="254">
        <v>0</v>
      </c>
      <c r="J6" s="254">
        <v>15</v>
      </c>
      <c r="K6" s="255">
        <v>68</v>
      </c>
    </row>
    <row r="7" spans="1:12">
      <c r="A7" s="389"/>
      <c r="B7" s="395"/>
      <c r="C7" s="18" t="s">
        <v>593</v>
      </c>
      <c r="D7" s="184">
        <v>20</v>
      </c>
      <c r="E7" s="183">
        <f t="shared" si="0"/>
        <v>2</v>
      </c>
      <c r="F7" s="226" t="s">
        <v>380</v>
      </c>
      <c r="G7" s="257">
        <v>1</v>
      </c>
      <c r="H7" s="258">
        <v>2</v>
      </c>
      <c r="I7" s="259">
        <v>0</v>
      </c>
      <c r="J7" s="259">
        <v>15</v>
      </c>
      <c r="K7" s="255">
        <v>68</v>
      </c>
    </row>
    <row r="8" spans="1:12">
      <c r="A8" s="389"/>
      <c r="B8" s="390" t="s">
        <v>594</v>
      </c>
      <c r="C8" s="18" t="s">
        <v>513</v>
      </c>
      <c r="D8" s="184">
        <v>30</v>
      </c>
      <c r="E8" s="183">
        <f t="shared" si="0"/>
        <v>3</v>
      </c>
      <c r="F8" s="184" t="s">
        <v>380</v>
      </c>
      <c r="G8" s="252">
        <v>0.33</v>
      </c>
      <c r="H8" s="253">
        <v>0.67</v>
      </c>
      <c r="I8" s="254">
        <v>0</v>
      </c>
      <c r="J8" s="254">
        <v>5</v>
      </c>
      <c r="K8" s="255">
        <v>22.67</v>
      </c>
    </row>
    <row r="9" spans="1:12">
      <c r="A9" s="389"/>
      <c r="B9" s="389"/>
      <c r="C9" s="18" t="s">
        <v>458</v>
      </c>
      <c r="D9" s="184">
        <v>40</v>
      </c>
      <c r="E9" s="183">
        <f t="shared" si="0"/>
        <v>4</v>
      </c>
      <c r="F9" s="184" t="s">
        <v>381</v>
      </c>
      <c r="G9" s="252">
        <v>1.1399999999999999</v>
      </c>
      <c r="H9" s="253">
        <v>8</v>
      </c>
      <c r="I9" s="254">
        <v>5.71</v>
      </c>
      <c r="J9" s="254">
        <v>0</v>
      </c>
      <c r="K9" s="255">
        <v>83.43</v>
      </c>
    </row>
    <row r="10" spans="1:12">
      <c r="A10" s="389"/>
      <c r="B10" s="389"/>
      <c r="C10" s="18" t="s">
        <v>388</v>
      </c>
      <c r="D10" s="184">
        <v>3</v>
      </c>
      <c r="E10" s="183">
        <f t="shared" si="0"/>
        <v>0.3</v>
      </c>
      <c r="F10" s="184" t="s">
        <v>391</v>
      </c>
      <c r="G10" s="256">
        <v>0.6</v>
      </c>
      <c r="H10" s="253">
        <v>0</v>
      </c>
      <c r="I10" s="254">
        <v>3</v>
      </c>
      <c r="J10" s="254">
        <v>0</v>
      </c>
      <c r="K10" s="255">
        <v>27</v>
      </c>
      <c r="L10" s="17"/>
    </row>
    <row r="11" spans="1:12">
      <c r="A11" s="389"/>
      <c r="B11" s="389"/>
      <c r="C11" s="18" t="s">
        <v>389</v>
      </c>
      <c r="D11" s="184" t="s">
        <v>473</v>
      </c>
      <c r="E11" s="183"/>
      <c r="F11" s="226"/>
      <c r="G11" s="257"/>
      <c r="H11" s="258"/>
      <c r="I11" s="259"/>
      <c r="J11" s="259"/>
      <c r="K11" s="255"/>
      <c r="L11" s="17"/>
    </row>
    <row r="12" spans="1:12">
      <c r="A12" s="389"/>
      <c r="B12" s="389"/>
      <c r="C12" s="18" t="s">
        <v>595</v>
      </c>
      <c r="D12" s="184">
        <v>15</v>
      </c>
      <c r="E12" s="183">
        <f t="shared" si="0"/>
        <v>1.5</v>
      </c>
      <c r="F12" s="184" t="s">
        <v>382</v>
      </c>
      <c r="G12" s="252">
        <v>0.15</v>
      </c>
      <c r="H12" s="253">
        <v>0.15</v>
      </c>
      <c r="I12" s="254">
        <v>0</v>
      </c>
      <c r="J12" s="254">
        <v>0.75</v>
      </c>
      <c r="K12" s="255">
        <v>3.6</v>
      </c>
    </row>
    <row r="13" spans="1:12">
      <c r="A13" s="389"/>
      <c r="B13" s="395"/>
      <c r="C13" s="18" t="s">
        <v>489</v>
      </c>
      <c r="D13" s="184">
        <v>5</v>
      </c>
      <c r="E13" s="183">
        <f t="shared" si="0"/>
        <v>0.5</v>
      </c>
      <c r="F13" s="184" t="s">
        <v>380</v>
      </c>
      <c r="G13" s="252">
        <v>0.25</v>
      </c>
      <c r="H13" s="253">
        <v>0.5</v>
      </c>
      <c r="I13" s="254">
        <v>0</v>
      </c>
      <c r="J13" s="254">
        <v>3.75</v>
      </c>
      <c r="K13" s="255">
        <v>17</v>
      </c>
    </row>
    <row r="14" spans="1:12">
      <c r="A14" s="389"/>
      <c r="B14" s="390" t="s">
        <v>596</v>
      </c>
      <c r="C14" s="229" t="s">
        <v>608</v>
      </c>
      <c r="D14" s="184">
        <v>20</v>
      </c>
      <c r="E14" s="183">
        <f t="shared" si="0"/>
        <v>2</v>
      </c>
      <c r="F14" s="184" t="s">
        <v>424</v>
      </c>
      <c r="G14" s="252">
        <v>0.56999999999999995</v>
      </c>
      <c r="H14" s="253">
        <v>4</v>
      </c>
      <c r="I14" s="254">
        <v>1.71</v>
      </c>
      <c r="J14" s="254">
        <v>0</v>
      </c>
      <c r="K14" s="255">
        <v>31.43</v>
      </c>
    </row>
    <row r="15" spans="1:12">
      <c r="A15" s="389"/>
      <c r="B15" s="389"/>
      <c r="C15" s="18" t="s">
        <v>420</v>
      </c>
      <c r="D15" s="184">
        <v>40</v>
      </c>
      <c r="E15" s="183">
        <f t="shared" si="0"/>
        <v>4</v>
      </c>
      <c r="F15" s="184" t="s">
        <v>382</v>
      </c>
      <c r="G15" s="252">
        <v>0.4</v>
      </c>
      <c r="H15" s="253">
        <v>0.4</v>
      </c>
      <c r="I15" s="254">
        <v>0</v>
      </c>
      <c r="J15" s="254">
        <v>2</v>
      </c>
      <c r="K15" s="255">
        <v>9.6</v>
      </c>
    </row>
    <row r="16" spans="1:12">
      <c r="A16" s="389"/>
      <c r="B16" s="389"/>
      <c r="C16" s="18" t="s">
        <v>388</v>
      </c>
      <c r="D16" s="184">
        <v>3</v>
      </c>
      <c r="E16" s="183">
        <f t="shared" si="0"/>
        <v>0.3</v>
      </c>
      <c r="F16" s="184" t="s">
        <v>391</v>
      </c>
      <c r="G16" s="252">
        <v>0.6</v>
      </c>
      <c r="H16" s="253">
        <v>0</v>
      </c>
      <c r="I16" s="254">
        <v>3</v>
      </c>
      <c r="J16" s="254">
        <v>0</v>
      </c>
      <c r="K16" s="255">
        <v>27</v>
      </c>
    </row>
    <row r="17" spans="1:11">
      <c r="A17" s="389"/>
      <c r="B17" s="389"/>
      <c r="C17" s="18" t="s">
        <v>397</v>
      </c>
      <c r="D17" s="184">
        <v>1</v>
      </c>
      <c r="E17" s="183">
        <f t="shared" si="0"/>
        <v>0.1</v>
      </c>
      <c r="F17" s="184" t="s">
        <v>382</v>
      </c>
      <c r="G17" s="252">
        <v>0.01</v>
      </c>
      <c r="H17" s="253">
        <v>0.01</v>
      </c>
      <c r="I17" s="254">
        <v>0</v>
      </c>
      <c r="J17" s="254">
        <v>0.05</v>
      </c>
      <c r="K17" s="255">
        <v>0.24</v>
      </c>
    </row>
    <row r="18" spans="1:11">
      <c r="A18" s="389"/>
      <c r="B18" s="395"/>
      <c r="C18" s="18" t="s">
        <v>414</v>
      </c>
      <c r="D18" s="184" t="s">
        <v>473</v>
      </c>
      <c r="E18" s="183"/>
      <c r="F18" s="184"/>
      <c r="G18" s="252"/>
      <c r="H18" s="253"/>
      <c r="I18" s="254"/>
      <c r="J18" s="254"/>
      <c r="K18" s="255"/>
    </row>
    <row r="19" spans="1:11">
      <c r="A19" s="389"/>
      <c r="B19" s="398" t="s">
        <v>886</v>
      </c>
      <c r="C19" s="18" t="s">
        <v>598</v>
      </c>
      <c r="D19" s="184">
        <v>30</v>
      </c>
      <c r="E19" s="183">
        <f t="shared" si="0"/>
        <v>3</v>
      </c>
      <c r="F19" s="184" t="s">
        <v>382</v>
      </c>
      <c r="G19" s="252">
        <v>0.3</v>
      </c>
      <c r="H19" s="253">
        <v>0.3</v>
      </c>
      <c r="I19" s="254">
        <v>0</v>
      </c>
      <c r="J19" s="254">
        <v>1.5</v>
      </c>
      <c r="K19" s="255">
        <v>7.2</v>
      </c>
    </row>
    <row r="20" spans="1:11">
      <c r="A20" s="389"/>
      <c r="B20" s="389"/>
      <c r="C20" s="18" t="s">
        <v>438</v>
      </c>
      <c r="D20" s="184">
        <v>15</v>
      </c>
      <c r="E20" s="183">
        <f t="shared" si="0"/>
        <v>1.5</v>
      </c>
      <c r="F20" s="184" t="s">
        <v>382</v>
      </c>
      <c r="G20" s="252">
        <v>0.15</v>
      </c>
      <c r="H20" s="253">
        <v>0.15</v>
      </c>
      <c r="I20" s="254">
        <v>0</v>
      </c>
      <c r="J20" s="254">
        <v>0.75</v>
      </c>
      <c r="K20" s="255">
        <v>3.6</v>
      </c>
    </row>
    <row r="21" spans="1:11">
      <c r="A21" s="389"/>
      <c r="B21" s="389"/>
      <c r="C21" s="18" t="s">
        <v>444</v>
      </c>
      <c r="D21" s="184">
        <v>15</v>
      </c>
      <c r="E21" s="183">
        <f t="shared" si="0"/>
        <v>1.5</v>
      </c>
      <c r="F21" s="184" t="s">
        <v>382</v>
      </c>
      <c r="G21" s="252">
        <v>0.15</v>
      </c>
      <c r="H21" s="253">
        <v>0.15</v>
      </c>
      <c r="I21" s="254">
        <v>0</v>
      </c>
      <c r="J21" s="254">
        <v>0.75</v>
      </c>
      <c r="K21" s="255">
        <v>3.6</v>
      </c>
    </row>
    <row r="22" spans="1:11">
      <c r="A22" s="389"/>
      <c r="B22" s="395"/>
      <c r="C22" s="18" t="s">
        <v>388</v>
      </c>
      <c r="D22" s="184">
        <v>2</v>
      </c>
      <c r="E22" s="183">
        <f t="shared" si="0"/>
        <v>0.2</v>
      </c>
      <c r="F22" s="184" t="s">
        <v>391</v>
      </c>
      <c r="G22" s="252">
        <v>0.6</v>
      </c>
      <c r="H22" s="253">
        <v>0</v>
      </c>
      <c r="I22" s="254">
        <v>3</v>
      </c>
      <c r="J22" s="254">
        <v>0</v>
      </c>
      <c r="K22" s="255">
        <v>27</v>
      </c>
    </row>
    <row r="23" spans="1:11">
      <c r="A23" s="389"/>
      <c r="B23" s="390" t="s">
        <v>599</v>
      </c>
      <c r="C23" s="18" t="s">
        <v>600</v>
      </c>
      <c r="D23" s="184">
        <v>20</v>
      </c>
      <c r="E23" s="183">
        <f t="shared" si="0"/>
        <v>2</v>
      </c>
      <c r="F23" s="184" t="s">
        <v>382</v>
      </c>
      <c r="G23" s="252">
        <v>0.2</v>
      </c>
      <c r="H23" s="253">
        <v>0.2</v>
      </c>
      <c r="I23" s="254">
        <v>0</v>
      </c>
      <c r="J23" s="254">
        <v>1</v>
      </c>
      <c r="K23" s="255">
        <v>4.8</v>
      </c>
    </row>
    <row r="24" spans="1:11">
      <c r="A24" s="389"/>
      <c r="B24" s="389"/>
      <c r="C24" s="18" t="s">
        <v>601</v>
      </c>
      <c r="D24" s="184">
        <v>10</v>
      </c>
      <c r="E24" s="183">
        <f t="shared" si="0"/>
        <v>1</v>
      </c>
      <c r="F24" s="184" t="s">
        <v>382</v>
      </c>
      <c r="G24" s="252">
        <v>0.1</v>
      </c>
      <c r="H24" s="253">
        <v>0.1</v>
      </c>
      <c r="I24" s="254">
        <v>0</v>
      </c>
      <c r="J24" s="254">
        <v>0.5</v>
      </c>
      <c r="K24" s="255">
        <v>2.4</v>
      </c>
    </row>
    <row r="25" spans="1:11">
      <c r="A25" s="389"/>
      <c r="B25" s="389"/>
      <c r="C25" s="18" t="s">
        <v>602</v>
      </c>
      <c r="D25" s="184">
        <v>5</v>
      </c>
      <c r="E25" s="183">
        <f t="shared" si="0"/>
        <v>0.5</v>
      </c>
      <c r="F25" s="184" t="s">
        <v>382</v>
      </c>
      <c r="G25" s="252">
        <v>0.05</v>
      </c>
      <c r="H25" s="253">
        <v>0.05</v>
      </c>
      <c r="I25" s="254">
        <v>0</v>
      </c>
      <c r="J25" s="254">
        <v>0.25</v>
      </c>
      <c r="K25" s="255">
        <v>1.2</v>
      </c>
    </row>
    <row r="26" spans="1:11">
      <c r="A26" s="389"/>
      <c r="B26" s="395"/>
      <c r="C26" s="18" t="s">
        <v>603</v>
      </c>
      <c r="D26" s="184">
        <v>15</v>
      </c>
      <c r="E26" s="183">
        <f t="shared" si="0"/>
        <v>1.5</v>
      </c>
      <c r="F26" s="184" t="s">
        <v>380</v>
      </c>
      <c r="G26" s="252">
        <v>0.15</v>
      </c>
      <c r="H26" s="253">
        <v>0.3</v>
      </c>
      <c r="I26" s="254">
        <v>0</v>
      </c>
      <c r="J26" s="254">
        <v>2.25</v>
      </c>
      <c r="K26" s="255">
        <v>10.199999999999999</v>
      </c>
    </row>
    <row r="27" spans="1:11">
      <c r="A27" s="390" t="s">
        <v>100</v>
      </c>
      <c r="B27" s="390" t="s">
        <v>604</v>
      </c>
      <c r="C27" s="18" t="s">
        <v>605</v>
      </c>
      <c r="D27" s="184">
        <v>120</v>
      </c>
      <c r="E27" s="183">
        <f t="shared" si="0"/>
        <v>12</v>
      </c>
      <c r="F27" s="184" t="s">
        <v>380</v>
      </c>
      <c r="G27" s="256">
        <v>1.0909090909090908</v>
      </c>
      <c r="H27" s="253">
        <v>2.1818181818181817</v>
      </c>
      <c r="I27" s="254">
        <v>0</v>
      </c>
      <c r="J27" s="254">
        <v>16.363636363636363</v>
      </c>
      <c r="K27" s="255">
        <v>74.181818181818187</v>
      </c>
    </row>
    <row r="28" spans="1:11" ht="17.25" thickBot="1">
      <c r="A28" s="389"/>
      <c r="B28" s="397"/>
      <c r="C28" s="229" t="s">
        <v>609</v>
      </c>
      <c r="D28" s="184">
        <v>5</v>
      </c>
      <c r="E28" s="183">
        <f t="shared" si="0"/>
        <v>0.5</v>
      </c>
      <c r="F28" s="226" t="s">
        <v>391</v>
      </c>
      <c r="G28" s="257">
        <v>0.41666666666666669</v>
      </c>
      <c r="H28" s="253">
        <v>0</v>
      </c>
      <c r="I28" s="254">
        <v>2.0833333333333335</v>
      </c>
      <c r="J28" s="254">
        <v>0</v>
      </c>
      <c r="K28" s="255">
        <v>18.75</v>
      </c>
    </row>
    <row r="29" spans="1:11" s="71" customFormat="1" ht="23.25" customHeight="1" thickTop="1">
      <c r="A29" s="379" t="s">
        <v>11</v>
      </c>
      <c r="B29" s="396"/>
      <c r="C29" s="41"/>
      <c r="D29" s="42"/>
      <c r="E29" s="76"/>
      <c r="F29" s="42"/>
      <c r="G29" s="27"/>
      <c r="H29" s="43">
        <f>SUM(H3:H28)</f>
        <v>27.161818181818184</v>
      </c>
      <c r="I29" s="44">
        <f>SUM(I3:I28)</f>
        <v>20.503333333333334</v>
      </c>
      <c r="J29" s="44">
        <f>SUM(J3:J28)</f>
        <v>100.91363636363636</v>
      </c>
      <c r="K29" s="44">
        <f>(H29+J29)*4+I29*9</f>
        <v>696.83181818181811</v>
      </c>
    </row>
    <row r="30" spans="1:11" s="71" customFormat="1" ht="23.25" customHeight="1">
      <c r="A30" s="386" t="s">
        <v>14</v>
      </c>
      <c r="B30" s="387"/>
      <c r="C30" s="55"/>
      <c r="D30" s="54"/>
      <c r="E30" s="75"/>
      <c r="F30" s="54"/>
      <c r="G30" s="45"/>
      <c r="H30" s="57">
        <f>H29*4/K29</f>
        <v>0.1559160616556754</v>
      </c>
      <c r="I30" s="58">
        <f>I29*9/K29</f>
        <v>0.26481282166689502</v>
      </c>
      <c r="J30" s="58">
        <f>J29*4/K29</f>
        <v>0.5792711166774297</v>
      </c>
      <c r="K30" s="77">
        <f>SUM(H30:J30)</f>
        <v>1</v>
      </c>
    </row>
  </sheetData>
  <mergeCells count="16">
    <mergeCell ref="A30:B30"/>
    <mergeCell ref="A27:A28"/>
    <mergeCell ref="A29:B29"/>
    <mergeCell ref="B27:B28"/>
    <mergeCell ref="A6:A26"/>
    <mergeCell ref="B23:B26"/>
    <mergeCell ref="B6:B7"/>
    <mergeCell ref="B8:B13"/>
    <mergeCell ref="B14:B18"/>
    <mergeCell ref="B19:B22"/>
    <mergeCell ref="H1:K1"/>
    <mergeCell ref="C1:D1"/>
    <mergeCell ref="E1:F1"/>
    <mergeCell ref="A1:B1"/>
    <mergeCell ref="A3:A5"/>
    <mergeCell ref="B3:B5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zoomScaleSheetLayoutView="75" workbookViewId="0">
      <selection activeCell="B12" sqref="B12:K15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51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875" style="17" customWidth="1"/>
    <col min="12" max="16384" width="9" style="19"/>
  </cols>
  <sheetData>
    <row r="1" spans="1:11" ht="40.5" customHeight="1">
      <c r="A1" s="355" t="s">
        <v>86</v>
      </c>
      <c r="B1" s="348"/>
      <c r="C1" s="356" t="s">
        <v>87</v>
      </c>
      <c r="D1" s="356"/>
      <c r="E1" s="357">
        <v>100</v>
      </c>
      <c r="F1" s="357"/>
      <c r="G1" s="50" t="s">
        <v>88</v>
      </c>
      <c r="H1" s="347" t="s">
        <v>89</v>
      </c>
      <c r="I1" s="348"/>
      <c r="J1" s="348"/>
      <c r="K1" s="349"/>
    </row>
    <row r="2" spans="1:11" s="17" customFormat="1" ht="24.75" customHeight="1" thickBot="1">
      <c r="A2" s="35">
        <v>12</v>
      </c>
      <c r="B2" s="228" t="s">
        <v>0</v>
      </c>
      <c r="C2" s="36" t="s">
        <v>1</v>
      </c>
      <c r="D2" s="46" t="s">
        <v>90</v>
      </c>
      <c r="E2" s="66" t="s">
        <v>91</v>
      </c>
      <c r="F2" s="36" t="s">
        <v>92</v>
      </c>
      <c r="G2" s="39" t="s">
        <v>93</v>
      </c>
      <c r="H2" s="40" t="s">
        <v>94</v>
      </c>
      <c r="I2" s="46" t="s">
        <v>95</v>
      </c>
      <c r="J2" s="46" t="s">
        <v>96</v>
      </c>
      <c r="K2" s="46" t="s">
        <v>97</v>
      </c>
    </row>
    <row r="3" spans="1:11" ht="17.25" thickTop="1">
      <c r="A3" s="388" t="s">
        <v>98</v>
      </c>
      <c r="B3" s="385" t="s">
        <v>606</v>
      </c>
      <c r="C3" s="18" t="s">
        <v>607</v>
      </c>
      <c r="D3" s="184">
        <v>60</v>
      </c>
      <c r="E3" s="183">
        <f>D3*$E$1/1000</f>
        <v>6</v>
      </c>
      <c r="F3" s="184" t="s">
        <v>380</v>
      </c>
      <c r="G3" s="252">
        <v>1.2</v>
      </c>
      <c r="H3" s="253">
        <v>2.4</v>
      </c>
      <c r="I3" s="254">
        <v>0</v>
      </c>
      <c r="J3" s="254">
        <v>18</v>
      </c>
      <c r="K3" s="255">
        <v>81.599999999999994</v>
      </c>
    </row>
    <row r="4" spans="1:11">
      <c r="A4" s="389"/>
      <c r="B4" s="385"/>
      <c r="C4" s="18" t="s">
        <v>388</v>
      </c>
      <c r="D4" s="184">
        <v>4</v>
      </c>
      <c r="E4" s="183">
        <f t="shared" ref="E4:E22" si="0">D4*$E$1/1000</f>
        <v>0.4</v>
      </c>
      <c r="F4" s="184" t="s">
        <v>391</v>
      </c>
      <c r="G4" s="252">
        <v>0.8</v>
      </c>
      <c r="H4" s="253">
        <v>0</v>
      </c>
      <c r="I4" s="254">
        <v>4</v>
      </c>
      <c r="J4" s="254">
        <v>0</v>
      </c>
      <c r="K4" s="255">
        <v>36</v>
      </c>
    </row>
    <row r="5" spans="1:11">
      <c r="A5" s="390" t="s">
        <v>99</v>
      </c>
      <c r="B5" s="385" t="s">
        <v>612</v>
      </c>
      <c r="C5" s="18" t="s">
        <v>379</v>
      </c>
      <c r="D5" s="184">
        <v>30</v>
      </c>
      <c r="E5" s="183">
        <f t="shared" si="0"/>
        <v>3</v>
      </c>
      <c r="F5" s="184" t="s">
        <v>380</v>
      </c>
      <c r="G5" s="252">
        <v>1.5</v>
      </c>
      <c r="H5" s="253">
        <v>3</v>
      </c>
      <c r="I5" s="254">
        <v>0</v>
      </c>
      <c r="J5" s="254">
        <v>22.5</v>
      </c>
      <c r="K5" s="255">
        <v>102</v>
      </c>
    </row>
    <row r="6" spans="1:11">
      <c r="A6" s="389"/>
      <c r="B6" s="385"/>
      <c r="C6" s="18" t="s">
        <v>613</v>
      </c>
      <c r="D6" s="184">
        <v>20</v>
      </c>
      <c r="E6" s="183">
        <f t="shared" si="0"/>
        <v>2</v>
      </c>
      <c r="F6" s="184" t="s">
        <v>380</v>
      </c>
      <c r="G6" s="252">
        <v>1</v>
      </c>
      <c r="H6" s="253">
        <v>2</v>
      </c>
      <c r="I6" s="254">
        <v>0</v>
      </c>
      <c r="J6" s="254">
        <v>15</v>
      </c>
      <c r="K6" s="255">
        <v>68</v>
      </c>
    </row>
    <row r="7" spans="1:11">
      <c r="A7" s="389"/>
      <c r="B7" s="385" t="s">
        <v>614</v>
      </c>
      <c r="C7" s="18" t="s">
        <v>615</v>
      </c>
      <c r="D7" s="184">
        <v>30</v>
      </c>
      <c r="E7" s="183">
        <f t="shared" si="0"/>
        <v>3</v>
      </c>
      <c r="F7" s="184" t="s">
        <v>424</v>
      </c>
      <c r="G7" s="252">
        <v>0.86</v>
      </c>
      <c r="H7" s="253">
        <v>6</v>
      </c>
      <c r="I7" s="254">
        <v>2.57</v>
      </c>
      <c r="J7" s="254">
        <v>0</v>
      </c>
      <c r="K7" s="255">
        <v>47.14</v>
      </c>
    </row>
    <row r="8" spans="1:11">
      <c r="A8" s="389"/>
      <c r="B8" s="385"/>
      <c r="C8" s="18" t="s">
        <v>616</v>
      </c>
      <c r="D8" s="184">
        <v>20</v>
      </c>
      <c r="E8" s="183">
        <f t="shared" si="0"/>
        <v>2</v>
      </c>
      <c r="F8" s="184" t="s">
        <v>382</v>
      </c>
      <c r="G8" s="252">
        <v>0.2</v>
      </c>
      <c r="H8" s="253">
        <v>0.2</v>
      </c>
      <c r="I8" s="254">
        <v>0</v>
      </c>
      <c r="J8" s="254">
        <v>1</v>
      </c>
      <c r="K8" s="255">
        <v>4.8</v>
      </c>
    </row>
    <row r="9" spans="1:11">
      <c r="A9" s="389"/>
      <c r="B9" s="385"/>
      <c r="C9" s="18" t="s">
        <v>617</v>
      </c>
      <c r="D9" s="184">
        <v>3</v>
      </c>
      <c r="E9" s="183">
        <f t="shared" si="0"/>
        <v>0.3</v>
      </c>
      <c r="F9" s="184" t="s">
        <v>382</v>
      </c>
      <c r="G9" s="252">
        <v>0.03</v>
      </c>
      <c r="H9" s="253">
        <v>0.03</v>
      </c>
      <c r="I9" s="254">
        <v>0</v>
      </c>
      <c r="J9" s="254">
        <v>0.15</v>
      </c>
      <c r="K9" s="255">
        <v>0.72</v>
      </c>
    </row>
    <row r="10" spans="1:11">
      <c r="A10" s="389"/>
      <c r="B10" s="385"/>
      <c r="C10" s="18" t="s">
        <v>388</v>
      </c>
      <c r="D10" s="184">
        <v>3</v>
      </c>
      <c r="E10" s="183">
        <f t="shared" si="0"/>
        <v>0.3</v>
      </c>
      <c r="F10" s="184" t="s">
        <v>391</v>
      </c>
      <c r="G10" s="252">
        <v>0.6</v>
      </c>
      <c r="H10" s="253">
        <v>0</v>
      </c>
      <c r="I10" s="254">
        <v>3</v>
      </c>
      <c r="J10" s="254">
        <v>0</v>
      </c>
      <c r="K10" s="255">
        <v>27</v>
      </c>
    </row>
    <row r="11" spans="1:11">
      <c r="A11" s="389"/>
      <c r="B11" s="385"/>
      <c r="C11" s="18" t="s">
        <v>618</v>
      </c>
      <c r="D11" s="184">
        <v>25</v>
      </c>
      <c r="E11" s="183">
        <f t="shared" si="0"/>
        <v>2.5</v>
      </c>
      <c r="F11" s="184" t="s">
        <v>382</v>
      </c>
      <c r="G11" s="252">
        <v>0.25</v>
      </c>
      <c r="H11" s="253">
        <v>0.25</v>
      </c>
      <c r="I11" s="254">
        <v>0</v>
      </c>
      <c r="J11" s="254">
        <v>1.25</v>
      </c>
      <c r="K11" s="255">
        <v>6</v>
      </c>
    </row>
    <row r="12" spans="1:11">
      <c r="A12" s="389"/>
      <c r="B12" s="385" t="s">
        <v>619</v>
      </c>
      <c r="C12" s="18" t="s">
        <v>374</v>
      </c>
      <c r="D12" s="184">
        <v>30</v>
      </c>
      <c r="E12" s="183">
        <f t="shared" si="0"/>
        <v>3</v>
      </c>
      <c r="F12" s="184" t="s">
        <v>381</v>
      </c>
      <c r="G12" s="252">
        <v>0.55000000000000004</v>
      </c>
      <c r="H12" s="253">
        <v>3.82</v>
      </c>
      <c r="I12" s="254">
        <v>2.73</v>
      </c>
      <c r="J12" s="254">
        <v>0</v>
      </c>
      <c r="K12" s="255">
        <v>39.82</v>
      </c>
    </row>
    <row r="13" spans="1:11">
      <c r="A13" s="389"/>
      <c r="B13" s="385"/>
      <c r="C13" s="18" t="s">
        <v>620</v>
      </c>
      <c r="D13" s="184">
        <v>30</v>
      </c>
      <c r="E13" s="183">
        <f t="shared" si="0"/>
        <v>3</v>
      </c>
      <c r="F13" s="184" t="s">
        <v>380</v>
      </c>
      <c r="G13" s="252">
        <v>0.3</v>
      </c>
      <c r="H13" s="253">
        <v>0.6</v>
      </c>
      <c r="I13" s="254">
        <v>0</v>
      </c>
      <c r="J13" s="254">
        <v>4.5</v>
      </c>
      <c r="K13" s="255">
        <v>20.399999999999999</v>
      </c>
    </row>
    <row r="14" spans="1:11">
      <c r="A14" s="389"/>
      <c r="B14" s="385"/>
      <c r="C14" s="18" t="s">
        <v>388</v>
      </c>
      <c r="D14" s="184">
        <v>3</v>
      </c>
      <c r="E14" s="183">
        <f t="shared" si="0"/>
        <v>0.3</v>
      </c>
      <c r="F14" s="184" t="s">
        <v>391</v>
      </c>
      <c r="G14" s="252">
        <v>0.6</v>
      </c>
      <c r="H14" s="253">
        <v>0</v>
      </c>
      <c r="I14" s="254">
        <v>3</v>
      </c>
      <c r="J14" s="254">
        <v>0</v>
      </c>
      <c r="K14" s="255">
        <v>27</v>
      </c>
    </row>
    <row r="15" spans="1:11">
      <c r="A15" s="389"/>
      <c r="B15" s="385"/>
      <c r="C15" s="18" t="s">
        <v>461</v>
      </c>
      <c r="D15" s="184">
        <v>30</v>
      </c>
      <c r="E15" s="183">
        <f t="shared" si="0"/>
        <v>3</v>
      </c>
      <c r="F15" s="184" t="s">
        <v>382</v>
      </c>
      <c r="G15" s="252">
        <v>0.3</v>
      </c>
      <c r="H15" s="253">
        <v>0.3</v>
      </c>
      <c r="I15" s="254">
        <v>0</v>
      </c>
      <c r="J15" s="254">
        <v>1.5</v>
      </c>
      <c r="K15" s="255">
        <v>7.2</v>
      </c>
    </row>
    <row r="16" spans="1:11">
      <c r="A16" s="389"/>
      <c r="B16" s="381" t="s">
        <v>887</v>
      </c>
      <c r="C16" s="18" t="s">
        <v>861</v>
      </c>
      <c r="D16" s="184">
        <v>70</v>
      </c>
      <c r="E16" s="183">
        <f t="shared" si="0"/>
        <v>7</v>
      </c>
      <c r="F16" s="184" t="s">
        <v>382</v>
      </c>
      <c r="G16" s="252">
        <v>0.7</v>
      </c>
      <c r="H16" s="253">
        <v>0.7</v>
      </c>
      <c r="I16" s="254">
        <v>0</v>
      </c>
      <c r="J16" s="254">
        <v>3.5</v>
      </c>
      <c r="K16" s="255">
        <v>16.8</v>
      </c>
    </row>
    <row r="17" spans="1:11">
      <c r="A17" s="389"/>
      <c r="B17" s="385"/>
      <c r="C17" s="18" t="s">
        <v>622</v>
      </c>
      <c r="D17" s="184">
        <v>3</v>
      </c>
      <c r="E17" s="183">
        <f t="shared" si="0"/>
        <v>0.3</v>
      </c>
      <c r="F17" s="184" t="s">
        <v>424</v>
      </c>
      <c r="G17" s="252">
        <v>0.3</v>
      </c>
      <c r="H17" s="253">
        <v>2.1</v>
      </c>
      <c r="I17" s="254">
        <v>0.9</v>
      </c>
      <c r="J17" s="254">
        <v>0</v>
      </c>
      <c r="K17" s="255">
        <v>16.5</v>
      </c>
    </row>
    <row r="18" spans="1:11">
      <c r="A18" s="389"/>
      <c r="B18" s="385"/>
      <c r="C18" s="18" t="s">
        <v>388</v>
      </c>
      <c r="D18" s="184">
        <v>2</v>
      </c>
      <c r="E18" s="183">
        <f t="shared" si="0"/>
        <v>0.2</v>
      </c>
      <c r="F18" s="184" t="s">
        <v>391</v>
      </c>
      <c r="G18" s="252">
        <v>0.4</v>
      </c>
      <c r="H18" s="253">
        <v>0</v>
      </c>
      <c r="I18" s="254">
        <v>2</v>
      </c>
      <c r="J18" s="254">
        <v>0</v>
      </c>
      <c r="K18" s="255">
        <v>18</v>
      </c>
    </row>
    <row r="19" spans="1:11">
      <c r="A19" s="389"/>
      <c r="B19" s="385" t="s">
        <v>623</v>
      </c>
      <c r="C19" s="18" t="s">
        <v>464</v>
      </c>
      <c r="D19" s="184">
        <v>15</v>
      </c>
      <c r="E19" s="183">
        <f t="shared" si="0"/>
        <v>1.5</v>
      </c>
      <c r="F19" s="184" t="s">
        <v>381</v>
      </c>
      <c r="G19" s="252">
        <v>0.17142857142857143</v>
      </c>
      <c r="H19" s="253">
        <v>1.2</v>
      </c>
      <c r="I19" s="254">
        <v>0.85714285714285721</v>
      </c>
      <c r="J19" s="254">
        <v>0</v>
      </c>
      <c r="K19" s="255">
        <v>12.514285714285716</v>
      </c>
    </row>
    <row r="20" spans="1:11">
      <c r="A20" s="389"/>
      <c r="B20" s="385"/>
      <c r="C20" s="18" t="s">
        <v>533</v>
      </c>
      <c r="D20" s="184">
        <v>30</v>
      </c>
      <c r="E20" s="183">
        <f t="shared" si="0"/>
        <v>3</v>
      </c>
      <c r="F20" s="184" t="s">
        <v>380</v>
      </c>
      <c r="G20" s="252">
        <v>0.6</v>
      </c>
      <c r="H20" s="253">
        <v>1.2</v>
      </c>
      <c r="I20" s="254">
        <v>0</v>
      </c>
      <c r="J20" s="254">
        <v>9</v>
      </c>
      <c r="K20" s="255">
        <v>40.799999999999997</v>
      </c>
    </row>
    <row r="21" spans="1:11">
      <c r="A21" s="390" t="s">
        <v>100</v>
      </c>
      <c r="B21" s="385" t="s">
        <v>624</v>
      </c>
      <c r="C21" s="18" t="s">
        <v>400</v>
      </c>
      <c r="D21" s="184">
        <v>120</v>
      </c>
      <c r="E21" s="183">
        <f t="shared" si="0"/>
        <v>12</v>
      </c>
      <c r="F21" s="184" t="s">
        <v>402</v>
      </c>
      <c r="G21" s="252">
        <v>0.5</v>
      </c>
      <c r="H21" s="253">
        <v>4</v>
      </c>
      <c r="I21" s="254">
        <v>2</v>
      </c>
      <c r="J21" s="254">
        <v>6</v>
      </c>
      <c r="K21" s="255">
        <v>58</v>
      </c>
    </row>
    <row r="22" spans="1:11" ht="17.25" thickBot="1">
      <c r="A22" s="389"/>
      <c r="B22" s="385"/>
      <c r="C22" s="18" t="s">
        <v>625</v>
      </c>
      <c r="D22" s="184">
        <v>150</v>
      </c>
      <c r="E22" s="183">
        <f t="shared" si="0"/>
        <v>15</v>
      </c>
      <c r="F22" s="184" t="s">
        <v>404</v>
      </c>
      <c r="G22" s="252">
        <v>1</v>
      </c>
      <c r="H22" s="253">
        <v>0</v>
      </c>
      <c r="I22" s="254">
        <v>0</v>
      </c>
      <c r="J22" s="254">
        <v>15</v>
      </c>
      <c r="K22" s="255">
        <v>60</v>
      </c>
    </row>
    <row r="23" spans="1:11" s="74" customFormat="1" ht="23.25" customHeight="1" thickTop="1">
      <c r="A23" s="379" t="s">
        <v>118</v>
      </c>
      <c r="B23" s="380"/>
      <c r="C23" s="41"/>
      <c r="D23" s="42"/>
      <c r="E23" s="52"/>
      <c r="F23" s="42"/>
      <c r="G23" s="224"/>
      <c r="H23" s="43">
        <f>SUM(H3:H22)</f>
        <v>27.8</v>
      </c>
      <c r="I23" s="44">
        <f>SUM(I3:I22)</f>
        <v>21.057142857142857</v>
      </c>
      <c r="J23" s="44">
        <f>SUM(J3:J22)</f>
        <v>97.4</v>
      </c>
      <c r="K23" s="44">
        <f>(H23+J23)*4+I23*9</f>
        <v>690.31428571428569</v>
      </c>
    </row>
    <row r="24" spans="1:11" s="74" customFormat="1" ht="23.25" customHeight="1">
      <c r="A24" s="386" t="s">
        <v>119</v>
      </c>
      <c r="B24" s="387"/>
      <c r="C24" s="55"/>
      <c r="D24" s="54"/>
      <c r="E24" s="56"/>
      <c r="F24" s="54"/>
      <c r="G24" s="225"/>
      <c r="H24" s="57">
        <f>H23*4/K23</f>
        <v>0.16108604776292373</v>
      </c>
      <c r="I24" s="58">
        <f>I23*9/K23</f>
        <v>0.2745333388518687</v>
      </c>
      <c r="J24" s="58">
        <f>J23*4/K23</f>
        <v>0.56438061338520762</v>
      </c>
      <c r="K24" s="77">
        <f>SUM(H24:J24)</f>
        <v>1</v>
      </c>
    </row>
  </sheetData>
  <mergeCells count="16">
    <mergeCell ref="H1:K1"/>
    <mergeCell ref="E1:F1"/>
    <mergeCell ref="A1:B1"/>
    <mergeCell ref="A23:B23"/>
    <mergeCell ref="B3:B4"/>
    <mergeCell ref="B5:B6"/>
    <mergeCell ref="B7:B11"/>
    <mergeCell ref="B12:B15"/>
    <mergeCell ref="B16:B18"/>
    <mergeCell ref="B19:B20"/>
    <mergeCell ref="B21:B22"/>
    <mergeCell ref="A24:B24"/>
    <mergeCell ref="A3:A4"/>
    <mergeCell ref="A5:A20"/>
    <mergeCell ref="A21:A22"/>
    <mergeCell ref="C1:D1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5" zoomScale="90" zoomScaleNormal="90" zoomScaleSheetLayoutView="75" workbookViewId="0">
      <selection activeCell="B15" sqref="B15:B18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51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875" style="17" customWidth="1"/>
    <col min="12" max="16384" width="9" style="19"/>
  </cols>
  <sheetData>
    <row r="1" spans="1:11" ht="40.5" customHeight="1">
      <c r="A1" s="355" t="s">
        <v>86</v>
      </c>
      <c r="B1" s="348"/>
      <c r="C1" s="356" t="s">
        <v>87</v>
      </c>
      <c r="D1" s="356"/>
      <c r="E1" s="357">
        <v>100</v>
      </c>
      <c r="F1" s="357"/>
      <c r="G1" s="50" t="s">
        <v>88</v>
      </c>
      <c r="H1" s="347" t="s">
        <v>89</v>
      </c>
      <c r="I1" s="348"/>
      <c r="J1" s="348"/>
      <c r="K1" s="349"/>
    </row>
    <row r="2" spans="1:11" s="17" customFormat="1" ht="24.75" customHeight="1" thickBot="1">
      <c r="A2" s="35">
        <v>13</v>
      </c>
      <c r="B2" s="36" t="s">
        <v>0</v>
      </c>
      <c r="C2" s="36" t="s">
        <v>1</v>
      </c>
      <c r="D2" s="46" t="s">
        <v>90</v>
      </c>
      <c r="E2" s="66" t="s">
        <v>91</v>
      </c>
      <c r="F2" s="36" t="s">
        <v>92</v>
      </c>
      <c r="G2" s="39" t="s">
        <v>93</v>
      </c>
      <c r="H2" s="40" t="s">
        <v>94</v>
      </c>
      <c r="I2" s="46" t="s">
        <v>95</v>
      </c>
      <c r="J2" s="46" t="s">
        <v>96</v>
      </c>
      <c r="K2" s="46" t="s">
        <v>97</v>
      </c>
    </row>
    <row r="3" spans="1:11" ht="17.25" thickTop="1">
      <c r="A3" s="388" t="s">
        <v>98</v>
      </c>
      <c r="B3" s="388" t="s">
        <v>626</v>
      </c>
      <c r="C3" s="18" t="s">
        <v>627</v>
      </c>
      <c r="D3" s="184">
        <v>80</v>
      </c>
      <c r="E3" s="183">
        <f>D3*$E$1/1000</f>
        <v>8</v>
      </c>
      <c r="F3" s="184" t="s">
        <v>380</v>
      </c>
      <c r="G3" s="252">
        <v>1.6</v>
      </c>
      <c r="H3" s="253">
        <v>3.2</v>
      </c>
      <c r="I3" s="254">
        <v>0</v>
      </c>
      <c r="J3" s="254">
        <v>24</v>
      </c>
      <c r="K3" s="255">
        <v>108.8</v>
      </c>
    </row>
    <row r="4" spans="1:11">
      <c r="A4" s="389"/>
      <c r="B4" s="389"/>
      <c r="C4" s="18" t="s">
        <v>628</v>
      </c>
      <c r="D4" s="184">
        <v>10</v>
      </c>
      <c r="E4" s="183">
        <f t="shared" ref="E4:E26" si="0">D4*$E$1/1000</f>
        <v>1</v>
      </c>
      <c r="F4" s="184" t="s">
        <v>382</v>
      </c>
      <c r="G4" s="252">
        <v>0.1</v>
      </c>
      <c r="H4" s="253">
        <v>0.1</v>
      </c>
      <c r="I4" s="254">
        <v>0</v>
      </c>
      <c r="J4" s="254">
        <v>0.5</v>
      </c>
      <c r="K4" s="255">
        <v>2.4</v>
      </c>
    </row>
    <row r="5" spans="1:11">
      <c r="A5" s="389"/>
      <c r="B5" s="389"/>
      <c r="C5" s="18" t="s">
        <v>520</v>
      </c>
      <c r="D5" s="184">
        <v>5</v>
      </c>
      <c r="E5" s="183">
        <f t="shared" si="0"/>
        <v>0.5</v>
      </c>
      <c r="F5" s="184" t="s">
        <v>382</v>
      </c>
      <c r="G5" s="252">
        <v>0.05</v>
      </c>
      <c r="H5" s="253">
        <v>0.05</v>
      </c>
      <c r="I5" s="254">
        <v>0</v>
      </c>
      <c r="J5" s="254">
        <v>0.25</v>
      </c>
      <c r="K5" s="255">
        <v>1.2</v>
      </c>
    </row>
    <row r="6" spans="1:11">
      <c r="A6" s="389"/>
      <c r="B6" s="389"/>
      <c r="C6" s="18" t="s">
        <v>629</v>
      </c>
      <c r="D6" s="184">
        <v>1</v>
      </c>
      <c r="E6" s="183">
        <f t="shared" si="0"/>
        <v>0.1</v>
      </c>
      <c r="F6" s="184" t="s">
        <v>382</v>
      </c>
      <c r="G6" s="252">
        <v>0.01</v>
      </c>
      <c r="H6" s="253">
        <v>0.01</v>
      </c>
      <c r="I6" s="254">
        <v>0</v>
      </c>
      <c r="J6" s="254">
        <v>0.05</v>
      </c>
      <c r="K6" s="255">
        <v>0.24</v>
      </c>
    </row>
    <row r="7" spans="1:11">
      <c r="A7" s="395"/>
      <c r="B7" s="395"/>
      <c r="C7" s="18" t="s">
        <v>537</v>
      </c>
      <c r="D7" s="184">
        <v>1</v>
      </c>
      <c r="E7" s="183">
        <f t="shared" si="0"/>
        <v>0.1</v>
      </c>
      <c r="F7" s="184" t="s">
        <v>391</v>
      </c>
      <c r="G7" s="252">
        <v>0.13</v>
      </c>
      <c r="H7" s="253">
        <v>0</v>
      </c>
      <c r="I7" s="254">
        <v>0.63</v>
      </c>
      <c r="J7" s="254">
        <v>0</v>
      </c>
      <c r="K7" s="255">
        <v>5.63</v>
      </c>
    </row>
    <row r="8" spans="1:11">
      <c r="A8" s="390" t="s">
        <v>99</v>
      </c>
      <c r="B8" s="390" t="s">
        <v>630</v>
      </c>
      <c r="C8" s="18" t="s">
        <v>379</v>
      </c>
      <c r="D8" s="184">
        <v>40</v>
      </c>
      <c r="E8" s="183">
        <f t="shared" si="0"/>
        <v>4</v>
      </c>
      <c r="F8" s="227" t="s">
        <v>380</v>
      </c>
      <c r="G8" s="260">
        <v>2</v>
      </c>
      <c r="H8" s="261">
        <v>4</v>
      </c>
      <c r="I8" s="262">
        <v>0</v>
      </c>
      <c r="J8" s="262">
        <v>30</v>
      </c>
      <c r="K8" s="255">
        <v>136</v>
      </c>
    </row>
    <row r="9" spans="1:11">
      <c r="A9" s="389"/>
      <c r="B9" s="389"/>
      <c r="C9" s="18" t="s">
        <v>631</v>
      </c>
      <c r="D9" s="184">
        <v>35</v>
      </c>
      <c r="E9" s="183">
        <f t="shared" si="0"/>
        <v>3.5</v>
      </c>
      <c r="F9" s="184" t="s">
        <v>381</v>
      </c>
      <c r="G9" s="256">
        <v>1</v>
      </c>
      <c r="H9" s="253">
        <v>7</v>
      </c>
      <c r="I9" s="254">
        <v>5</v>
      </c>
      <c r="J9" s="254">
        <v>0</v>
      </c>
      <c r="K9" s="255">
        <v>73</v>
      </c>
    </row>
    <row r="10" spans="1:11">
      <c r="A10" s="389"/>
      <c r="B10" s="389"/>
      <c r="C10" s="18" t="s">
        <v>511</v>
      </c>
      <c r="D10" s="184">
        <v>40</v>
      </c>
      <c r="E10" s="183">
        <f t="shared" si="0"/>
        <v>4</v>
      </c>
      <c r="F10" s="184" t="s">
        <v>382</v>
      </c>
      <c r="G10" s="256">
        <v>0.4</v>
      </c>
      <c r="H10" s="253">
        <v>0.4</v>
      </c>
      <c r="I10" s="254">
        <v>0</v>
      </c>
      <c r="J10" s="254">
        <v>2</v>
      </c>
      <c r="K10" s="255">
        <v>9.6</v>
      </c>
    </row>
    <row r="11" spans="1:11">
      <c r="A11" s="389"/>
      <c r="B11" s="389"/>
      <c r="C11" s="18" t="s">
        <v>442</v>
      </c>
      <c r="D11" s="184">
        <v>20</v>
      </c>
      <c r="E11" s="183">
        <f t="shared" si="0"/>
        <v>2</v>
      </c>
      <c r="F11" s="226" t="s">
        <v>382</v>
      </c>
      <c r="G11" s="257">
        <v>0.2</v>
      </c>
      <c r="H11" s="258">
        <v>0.2</v>
      </c>
      <c r="I11" s="259">
        <v>0</v>
      </c>
      <c r="J11" s="259">
        <v>1</v>
      </c>
      <c r="K11" s="255">
        <v>4.8</v>
      </c>
    </row>
    <row r="12" spans="1:11">
      <c r="A12" s="389"/>
      <c r="B12" s="389"/>
      <c r="C12" s="18" t="s">
        <v>388</v>
      </c>
      <c r="D12" s="184">
        <v>5</v>
      </c>
      <c r="E12" s="183">
        <f t="shared" si="0"/>
        <v>0.5</v>
      </c>
      <c r="F12" s="184" t="s">
        <v>391</v>
      </c>
      <c r="G12" s="252">
        <v>1</v>
      </c>
      <c r="H12" s="253">
        <v>0</v>
      </c>
      <c r="I12" s="254">
        <v>5</v>
      </c>
      <c r="J12" s="254">
        <v>0</v>
      </c>
      <c r="K12" s="255">
        <v>45</v>
      </c>
    </row>
    <row r="13" spans="1:11">
      <c r="A13" s="389"/>
      <c r="B13" s="389"/>
      <c r="C13" s="18" t="s">
        <v>377</v>
      </c>
      <c r="D13" s="184">
        <v>2</v>
      </c>
      <c r="E13" s="183">
        <f t="shared" si="0"/>
        <v>0.2</v>
      </c>
      <c r="F13" s="184" t="s">
        <v>382</v>
      </c>
      <c r="G13" s="252">
        <v>0.02</v>
      </c>
      <c r="H13" s="253">
        <v>0.02</v>
      </c>
      <c r="I13" s="254">
        <v>0</v>
      </c>
      <c r="J13" s="254">
        <v>0.1</v>
      </c>
      <c r="K13" s="255">
        <v>0.48</v>
      </c>
    </row>
    <row r="14" spans="1:11">
      <c r="A14" s="389"/>
      <c r="B14" s="395"/>
      <c r="C14" s="18" t="s">
        <v>438</v>
      </c>
      <c r="D14" s="184">
        <v>10</v>
      </c>
      <c r="E14" s="183">
        <f t="shared" si="0"/>
        <v>1</v>
      </c>
      <c r="F14" s="184" t="s">
        <v>382</v>
      </c>
      <c r="G14" s="252">
        <v>0.1</v>
      </c>
      <c r="H14" s="253">
        <v>0.1</v>
      </c>
      <c r="I14" s="254">
        <v>0</v>
      </c>
      <c r="J14" s="254">
        <v>0.5</v>
      </c>
      <c r="K14" s="255">
        <v>2.4</v>
      </c>
    </row>
    <row r="15" spans="1:11">
      <c r="A15" s="389"/>
      <c r="B15" s="398" t="s">
        <v>888</v>
      </c>
      <c r="C15" s="18" t="s">
        <v>632</v>
      </c>
      <c r="D15" s="184">
        <v>55</v>
      </c>
      <c r="E15" s="183">
        <f t="shared" si="0"/>
        <v>5.5</v>
      </c>
      <c r="F15" s="184" t="s">
        <v>382</v>
      </c>
      <c r="G15" s="252">
        <v>0.55000000000000004</v>
      </c>
      <c r="H15" s="253">
        <v>0.55000000000000004</v>
      </c>
      <c r="I15" s="254">
        <v>0</v>
      </c>
      <c r="J15" s="254">
        <v>2.75</v>
      </c>
      <c r="K15" s="255">
        <v>13.2</v>
      </c>
    </row>
    <row r="16" spans="1:11">
      <c r="A16" s="389"/>
      <c r="B16" s="389"/>
      <c r="C16" s="18" t="s">
        <v>388</v>
      </c>
      <c r="D16" s="184">
        <v>3</v>
      </c>
      <c r="E16" s="183">
        <f t="shared" si="0"/>
        <v>0.3</v>
      </c>
      <c r="F16" s="184" t="s">
        <v>391</v>
      </c>
      <c r="G16" s="256">
        <v>0.4</v>
      </c>
      <c r="H16" s="253">
        <v>0</v>
      </c>
      <c r="I16" s="254">
        <v>2</v>
      </c>
      <c r="J16" s="254">
        <v>0</v>
      </c>
      <c r="K16" s="255">
        <v>18</v>
      </c>
    </row>
    <row r="17" spans="1:11">
      <c r="A17" s="389"/>
      <c r="B17" s="389"/>
      <c r="C17" s="18" t="s">
        <v>397</v>
      </c>
      <c r="D17" s="184">
        <v>1</v>
      </c>
      <c r="E17" s="183">
        <f t="shared" si="0"/>
        <v>0.1</v>
      </c>
      <c r="F17" s="226" t="s">
        <v>382</v>
      </c>
      <c r="G17" s="257">
        <v>0.6</v>
      </c>
      <c r="H17" s="258">
        <v>0</v>
      </c>
      <c r="I17" s="259">
        <v>3</v>
      </c>
      <c r="J17" s="259">
        <v>0</v>
      </c>
      <c r="K17" s="255">
        <v>27</v>
      </c>
    </row>
    <row r="18" spans="1:11">
      <c r="A18" s="389"/>
      <c r="B18" s="395"/>
      <c r="C18" s="18" t="s">
        <v>557</v>
      </c>
      <c r="D18" s="184">
        <v>10</v>
      </c>
      <c r="E18" s="183">
        <f t="shared" si="0"/>
        <v>1</v>
      </c>
      <c r="F18" s="184" t="s">
        <v>382</v>
      </c>
      <c r="G18" s="252">
        <v>0.1</v>
      </c>
      <c r="H18" s="253">
        <v>0.1</v>
      </c>
      <c r="I18" s="254">
        <v>0</v>
      </c>
      <c r="J18" s="254">
        <v>0.5</v>
      </c>
      <c r="K18" s="255">
        <v>2.4</v>
      </c>
    </row>
    <row r="19" spans="1:11">
      <c r="A19" s="389"/>
      <c r="B19" s="390" t="s">
        <v>633</v>
      </c>
      <c r="C19" s="18" t="s">
        <v>634</v>
      </c>
      <c r="D19" s="184">
        <v>20</v>
      </c>
      <c r="E19" s="183">
        <f t="shared" si="0"/>
        <v>2</v>
      </c>
      <c r="F19" s="184" t="s">
        <v>381</v>
      </c>
      <c r="G19" s="256">
        <v>0.4</v>
      </c>
      <c r="H19" s="253">
        <v>2.8</v>
      </c>
      <c r="I19" s="254">
        <v>2</v>
      </c>
      <c r="J19" s="254">
        <v>0</v>
      </c>
      <c r="K19" s="255">
        <v>29.2</v>
      </c>
    </row>
    <row r="20" spans="1:11">
      <c r="A20" s="389"/>
      <c r="B20" s="389"/>
      <c r="C20" s="18" t="s">
        <v>635</v>
      </c>
      <c r="D20" s="184">
        <v>10</v>
      </c>
      <c r="E20" s="183">
        <f t="shared" si="0"/>
        <v>1</v>
      </c>
      <c r="F20" s="226" t="s">
        <v>424</v>
      </c>
      <c r="G20" s="257">
        <v>0.33</v>
      </c>
      <c r="H20" s="258">
        <v>2.33</v>
      </c>
      <c r="I20" s="259">
        <v>1</v>
      </c>
      <c r="J20" s="259">
        <v>0</v>
      </c>
      <c r="K20" s="255">
        <v>18.329999999999998</v>
      </c>
    </row>
    <row r="21" spans="1:11">
      <c r="A21" s="389"/>
      <c r="B21" s="395"/>
      <c r="C21" s="18" t="s">
        <v>636</v>
      </c>
      <c r="D21" s="184">
        <v>5</v>
      </c>
      <c r="E21" s="183">
        <f t="shared" si="0"/>
        <v>0.5</v>
      </c>
      <c r="F21" s="184" t="s">
        <v>382</v>
      </c>
      <c r="G21" s="252">
        <v>0.05</v>
      </c>
      <c r="H21" s="253">
        <v>0.05</v>
      </c>
      <c r="I21" s="254">
        <v>0</v>
      </c>
      <c r="J21" s="254">
        <v>0.25</v>
      </c>
      <c r="K21" s="255">
        <v>1.2</v>
      </c>
    </row>
    <row r="22" spans="1:11">
      <c r="A22" s="390" t="s">
        <v>100</v>
      </c>
      <c r="B22" s="399" t="s">
        <v>637</v>
      </c>
      <c r="C22" s="18" t="s">
        <v>407</v>
      </c>
      <c r="D22" s="184">
        <v>40</v>
      </c>
      <c r="E22" s="183">
        <f t="shared" si="0"/>
        <v>4</v>
      </c>
      <c r="F22" s="184" t="s">
        <v>404</v>
      </c>
      <c r="G22" s="252">
        <v>0.56999999999999995</v>
      </c>
      <c r="H22" s="253">
        <v>0</v>
      </c>
      <c r="I22" s="254">
        <v>0</v>
      </c>
      <c r="J22" s="254">
        <v>8.57</v>
      </c>
      <c r="K22" s="255">
        <v>34.29</v>
      </c>
    </row>
    <row r="23" spans="1:11">
      <c r="A23" s="389"/>
      <c r="B23" s="392"/>
      <c r="C23" s="18" t="s">
        <v>518</v>
      </c>
      <c r="D23" s="184">
        <v>20</v>
      </c>
      <c r="E23" s="183">
        <f t="shared" si="0"/>
        <v>2</v>
      </c>
      <c r="F23" s="184" t="s">
        <v>404</v>
      </c>
      <c r="G23" s="252">
        <v>0.15</v>
      </c>
      <c r="H23" s="253">
        <v>0</v>
      </c>
      <c r="I23" s="254">
        <v>0</v>
      </c>
      <c r="J23" s="254">
        <v>2.31</v>
      </c>
      <c r="K23" s="255">
        <v>9.23</v>
      </c>
    </row>
    <row r="24" spans="1:11">
      <c r="A24" s="389"/>
      <c r="B24" s="392"/>
      <c r="C24" s="18" t="s">
        <v>466</v>
      </c>
      <c r="D24" s="184">
        <v>40</v>
      </c>
      <c r="E24" s="183">
        <f t="shared" si="0"/>
        <v>4</v>
      </c>
      <c r="F24" s="184" t="s">
        <v>404</v>
      </c>
      <c r="G24" s="256">
        <v>0.28000000000000003</v>
      </c>
      <c r="H24" s="253">
        <v>0</v>
      </c>
      <c r="I24" s="254">
        <v>0</v>
      </c>
      <c r="J24" s="254">
        <v>4.1399999999999997</v>
      </c>
      <c r="K24" s="255">
        <v>16.55</v>
      </c>
    </row>
    <row r="25" spans="1:11">
      <c r="A25" s="389"/>
      <c r="B25" s="392"/>
      <c r="C25" s="229" t="s">
        <v>639</v>
      </c>
      <c r="D25" s="184">
        <v>120</v>
      </c>
      <c r="E25" s="183">
        <f t="shared" si="0"/>
        <v>12</v>
      </c>
      <c r="F25" s="184" t="s">
        <v>402</v>
      </c>
      <c r="G25" s="256">
        <v>0.5</v>
      </c>
      <c r="H25" s="253">
        <v>4</v>
      </c>
      <c r="I25" s="254">
        <v>2</v>
      </c>
      <c r="J25" s="254">
        <v>6</v>
      </c>
      <c r="K25" s="255">
        <v>58</v>
      </c>
    </row>
    <row r="26" spans="1:11" ht="17.25" thickBot="1">
      <c r="A26" s="389"/>
      <c r="B26" s="392"/>
      <c r="C26" s="18" t="s">
        <v>638</v>
      </c>
      <c r="D26" s="184">
        <v>25</v>
      </c>
      <c r="E26" s="183">
        <f t="shared" si="0"/>
        <v>2.5</v>
      </c>
      <c r="F26" s="226" t="s">
        <v>380</v>
      </c>
      <c r="G26" s="257">
        <v>1</v>
      </c>
      <c r="H26" s="258">
        <v>2</v>
      </c>
      <c r="I26" s="259">
        <v>0</v>
      </c>
      <c r="J26" s="259">
        <v>15</v>
      </c>
      <c r="K26" s="255">
        <v>68</v>
      </c>
    </row>
    <row r="27" spans="1:11" ht="23.25" customHeight="1" thickTop="1">
      <c r="A27" s="379" t="s">
        <v>11</v>
      </c>
      <c r="B27" s="396"/>
      <c r="C27" s="41"/>
      <c r="D27" s="42"/>
      <c r="E27" s="52"/>
      <c r="F27" s="42"/>
      <c r="G27" s="27"/>
      <c r="H27" s="43">
        <f>SUM(H3:H26)</f>
        <v>26.91</v>
      </c>
      <c r="I27" s="44">
        <f>SUM(I3:I26)</f>
        <v>20.63</v>
      </c>
      <c r="J27" s="44">
        <f>SUM(J3:J26)</f>
        <v>97.92</v>
      </c>
      <c r="K27" s="44">
        <f>SUM(K3:K26)</f>
        <v>684.94999999999993</v>
      </c>
    </row>
    <row r="28" spans="1:11" ht="19.5">
      <c r="A28" s="386" t="s">
        <v>14</v>
      </c>
      <c r="B28" s="387"/>
      <c r="C28" s="55"/>
      <c r="D28" s="54"/>
      <c r="E28" s="56"/>
      <c r="F28" s="54"/>
      <c r="G28" s="45"/>
      <c r="H28" s="57">
        <f>H27*4/K27</f>
        <v>0.15715015694576248</v>
      </c>
      <c r="I28" s="58">
        <f>I27*9/K27</f>
        <v>0.27107088108621069</v>
      </c>
      <c r="J28" s="58">
        <f>J27*4/K27</f>
        <v>0.57183736039126953</v>
      </c>
      <c r="K28" s="58">
        <f>SUM(H28:J28)</f>
        <v>1.0000583984232427</v>
      </c>
    </row>
  </sheetData>
  <mergeCells count="14">
    <mergeCell ref="A1:B1"/>
    <mergeCell ref="H1:K1"/>
    <mergeCell ref="C1:D1"/>
    <mergeCell ref="E1:F1"/>
    <mergeCell ref="A27:B27"/>
    <mergeCell ref="B3:B7"/>
    <mergeCell ref="B22:B26"/>
    <mergeCell ref="B19:B21"/>
    <mergeCell ref="B15:B18"/>
    <mergeCell ref="A28:B28"/>
    <mergeCell ref="B8:B14"/>
    <mergeCell ref="A3:A7"/>
    <mergeCell ref="A8:A21"/>
    <mergeCell ref="A22:A26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0" zoomScale="90" zoomScaleNormal="90" zoomScaleSheetLayoutView="75" workbookViewId="0">
      <selection activeCell="I32" sqref="I32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51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875" style="17" customWidth="1"/>
    <col min="12" max="16384" width="9" style="19"/>
  </cols>
  <sheetData>
    <row r="1" spans="1:14" ht="40.5" customHeight="1">
      <c r="A1" s="355" t="s">
        <v>103</v>
      </c>
      <c r="B1" s="348"/>
      <c r="C1" s="356" t="s">
        <v>104</v>
      </c>
      <c r="D1" s="356"/>
      <c r="E1" s="357">
        <v>100</v>
      </c>
      <c r="F1" s="357"/>
      <c r="G1" s="50" t="s">
        <v>105</v>
      </c>
      <c r="H1" s="347" t="s">
        <v>106</v>
      </c>
      <c r="I1" s="348"/>
      <c r="J1" s="348"/>
      <c r="K1" s="349"/>
    </row>
    <row r="2" spans="1:14" s="17" customFormat="1" ht="24.75" customHeight="1" thickBot="1">
      <c r="A2" s="249">
        <v>14</v>
      </c>
      <c r="B2" s="228" t="s">
        <v>0</v>
      </c>
      <c r="C2" s="36" t="s">
        <v>1</v>
      </c>
      <c r="D2" s="46" t="s">
        <v>107</v>
      </c>
      <c r="E2" s="66" t="s">
        <v>108</v>
      </c>
      <c r="F2" s="36" t="s">
        <v>109</v>
      </c>
      <c r="G2" s="39" t="s">
        <v>110</v>
      </c>
      <c r="H2" s="40" t="s">
        <v>111</v>
      </c>
      <c r="I2" s="46" t="s">
        <v>112</v>
      </c>
      <c r="J2" s="46" t="s">
        <v>113</v>
      </c>
      <c r="K2" s="46" t="s">
        <v>114</v>
      </c>
    </row>
    <row r="3" spans="1:14" ht="17.25" thickTop="1">
      <c r="A3" s="388" t="s">
        <v>115</v>
      </c>
      <c r="B3" s="399" t="s">
        <v>640</v>
      </c>
      <c r="C3" s="18" t="s">
        <v>446</v>
      </c>
      <c r="D3" s="242">
        <v>10</v>
      </c>
      <c r="E3" s="183">
        <f>D3*$E$1/1000</f>
        <v>1</v>
      </c>
      <c r="F3" s="95" t="s">
        <v>380</v>
      </c>
      <c r="G3" s="252">
        <v>0.5</v>
      </c>
      <c r="H3" s="253">
        <v>1</v>
      </c>
      <c r="I3" s="254">
        <v>0</v>
      </c>
      <c r="J3" s="254">
        <v>7.5</v>
      </c>
      <c r="K3" s="255">
        <v>34</v>
      </c>
    </row>
    <row r="4" spans="1:14">
      <c r="A4" s="389"/>
      <c r="B4" s="392"/>
      <c r="C4" s="18" t="s">
        <v>590</v>
      </c>
      <c r="D4" s="242">
        <v>12</v>
      </c>
      <c r="E4" s="183">
        <f t="shared" ref="E4:E37" si="0">D4*$E$1/1000</f>
        <v>1.2</v>
      </c>
      <c r="F4" s="226" t="s">
        <v>404</v>
      </c>
      <c r="G4" s="252">
        <v>0.6</v>
      </c>
      <c r="H4" s="253">
        <v>0</v>
      </c>
      <c r="I4" s="254">
        <v>0</v>
      </c>
      <c r="J4" s="254">
        <v>9</v>
      </c>
      <c r="K4" s="255">
        <v>36</v>
      </c>
    </row>
    <row r="5" spans="1:14">
      <c r="A5" s="389"/>
      <c r="B5" s="392"/>
      <c r="C5" s="18" t="s">
        <v>641</v>
      </c>
      <c r="D5" s="242">
        <v>8</v>
      </c>
      <c r="E5" s="183">
        <f t="shared" si="0"/>
        <v>0.8</v>
      </c>
      <c r="F5" s="226" t="s">
        <v>404</v>
      </c>
      <c r="G5" s="252">
        <v>0.36363636363636365</v>
      </c>
      <c r="H5" s="253">
        <v>0</v>
      </c>
      <c r="I5" s="254">
        <v>0</v>
      </c>
      <c r="J5" s="254">
        <v>5.454545454545455</v>
      </c>
      <c r="K5" s="255">
        <v>21.81818181818182</v>
      </c>
    </row>
    <row r="6" spans="1:14">
      <c r="A6" s="389"/>
      <c r="B6" s="392"/>
      <c r="C6" s="18" t="s">
        <v>642</v>
      </c>
      <c r="D6" s="242">
        <v>20</v>
      </c>
      <c r="E6" s="183">
        <f t="shared" si="0"/>
        <v>2</v>
      </c>
      <c r="F6" s="226" t="s">
        <v>380</v>
      </c>
      <c r="G6" s="252">
        <v>0.5</v>
      </c>
      <c r="H6" s="253">
        <v>1</v>
      </c>
      <c r="I6" s="254">
        <v>0</v>
      </c>
      <c r="J6" s="254">
        <v>7.5</v>
      </c>
      <c r="K6" s="255">
        <v>34</v>
      </c>
    </row>
    <row r="7" spans="1:14">
      <c r="A7" s="389"/>
      <c r="B7" s="392"/>
      <c r="C7" s="18" t="s">
        <v>379</v>
      </c>
      <c r="D7" s="242">
        <v>10</v>
      </c>
      <c r="E7" s="183">
        <f t="shared" si="0"/>
        <v>1</v>
      </c>
      <c r="F7" s="184" t="s">
        <v>380</v>
      </c>
      <c r="G7" s="252">
        <v>0.5</v>
      </c>
      <c r="H7" s="253">
        <v>1</v>
      </c>
      <c r="I7" s="254">
        <v>0</v>
      </c>
      <c r="J7" s="254">
        <v>7.5</v>
      </c>
      <c r="K7" s="255">
        <v>34</v>
      </c>
    </row>
    <row r="8" spans="1:14">
      <c r="A8" s="395"/>
      <c r="B8" s="400"/>
      <c r="C8" s="18" t="s">
        <v>400</v>
      </c>
      <c r="D8" s="242">
        <v>100</v>
      </c>
      <c r="E8" s="183">
        <f t="shared" si="0"/>
        <v>10</v>
      </c>
      <c r="F8" s="184" t="s">
        <v>402</v>
      </c>
      <c r="G8" s="252">
        <v>0.42</v>
      </c>
      <c r="H8" s="253">
        <v>3.33</v>
      </c>
      <c r="I8" s="254">
        <v>1.67</v>
      </c>
      <c r="J8" s="254">
        <v>5</v>
      </c>
      <c r="K8" s="255">
        <v>48.33</v>
      </c>
    </row>
    <row r="9" spans="1:14">
      <c r="A9" s="390" t="s">
        <v>116</v>
      </c>
      <c r="B9" s="390" t="s">
        <v>643</v>
      </c>
      <c r="C9" s="18" t="s">
        <v>379</v>
      </c>
      <c r="D9" s="242">
        <v>40</v>
      </c>
      <c r="E9" s="183">
        <f t="shared" si="0"/>
        <v>4</v>
      </c>
      <c r="F9" s="184" t="s">
        <v>380</v>
      </c>
      <c r="G9" s="252">
        <v>2</v>
      </c>
      <c r="H9" s="253">
        <v>4</v>
      </c>
      <c r="I9" s="254">
        <v>0</v>
      </c>
      <c r="J9" s="254">
        <v>30</v>
      </c>
      <c r="K9" s="255">
        <v>136</v>
      </c>
      <c r="L9" s="19">
        <v>0</v>
      </c>
      <c r="M9" s="19">
        <v>30</v>
      </c>
      <c r="N9" s="19">
        <v>136</v>
      </c>
    </row>
    <row r="10" spans="1:14">
      <c r="A10" s="389"/>
      <c r="B10" s="395"/>
      <c r="C10" s="18" t="s">
        <v>644</v>
      </c>
      <c r="D10" s="242" t="s">
        <v>645</v>
      </c>
      <c r="E10" s="183"/>
      <c r="F10" s="184"/>
      <c r="G10" s="252"/>
      <c r="H10" s="253"/>
      <c r="I10" s="254"/>
      <c r="J10" s="254"/>
      <c r="K10" s="255"/>
    </row>
    <row r="11" spans="1:14">
      <c r="A11" s="389"/>
      <c r="B11" s="385" t="s">
        <v>646</v>
      </c>
      <c r="C11" s="18" t="s">
        <v>647</v>
      </c>
      <c r="D11" s="242">
        <v>50</v>
      </c>
      <c r="E11" s="183">
        <f t="shared" si="0"/>
        <v>5</v>
      </c>
      <c r="F11" s="184" t="s">
        <v>382</v>
      </c>
      <c r="G11" s="252">
        <v>0.5</v>
      </c>
      <c r="H11" s="253">
        <v>0.5</v>
      </c>
      <c r="I11" s="254">
        <v>0</v>
      </c>
      <c r="J11" s="254">
        <v>2.5</v>
      </c>
      <c r="K11" s="255">
        <v>12</v>
      </c>
    </row>
    <row r="12" spans="1:14">
      <c r="A12" s="389"/>
      <c r="B12" s="385"/>
      <c r="C12" s="18" t="s">
        <v>648</v>
      </c>
      <c r="D12" s="242">
        <v>30</v>
      </c>
      <c r="E12" s="183">
        <f t="shared" si="0"/>
        <v>3</v>
      </c>
      <c r="F12" s="184" t="s">
        <v>381</v>
      </c>
      <c r="G12" s="256">
        <v>0.86</v>
      </c>
      <c r="H12" s="253">
        <v>6</v>
      </c>
      <c r="I12" s="254">
        <v>4.29</v>
      </c>
      <c r="J12" s="254">
        <v>0</v>
      </c>
      <c r="K12" s="255">
        <v>62.57</v>
      </c>
    </row>
    <row r="13" spans="1:14">
      <c r="A13" s="389"/>
      <c r="B13" s="385"/>
      <c r="C13" s="18" t="s">
        <v>532</v>
      </c>
      <c r="D13" s="242">
        <v>10</v>
      </c>
      <c r="E13" s="183">
        <f t="shared" si="0"/>
        <v>1</v>
      </c>
      <c r="F13" s="226" t="s">
        <v>382</v>
      </c>
      <c r="G13" s="257">
        <v>0.1</v>
      </c>
      <c r="H13" s="258">
        <v>0.1</v>
      </c>
      <c r="I13" s="259">
        <v>0</v>
      </c>
      <c r="J13" s="259">
        <v>0.5</v>
      </c>
      <c r="K13" s="255">
        <v>2.4</v>
      </c>
    </row>
    <row r="14" spans="1:14">
      <c r="A14" s="389"/>
      <c r="B14" s="385"/>
      <c r="C14" s="18" t="s">
        <v>388</v>
      </c>
      <c r="D14" s="242">
        <v>3</v>
      </c>
      <c r="E14" s="183">
        <f t="shared" si="0"/>
        <v>0.3</v>
      </c>
      <c r="F14" s="184" t="s">
        <v>391</v>
      </c>
      <c r="G14" s="252">
        <v>0.6</v>
      </c>
      <c r="H14" s="253">
        <v>0</v>
      </c>
      <c r="I14" s="254">
        <v>3</v>
      </c>
      <c r="J14" s="254">
        <v>0</v>
      </c>
      <c r="K14" s="255">
        <v>27</v>
      </c>
    </row>
    <row r="15" spans="1:14">
      <c r="A15" s="389"/>
      <c r="B15" s="385" t="s">
        <v>649</v>
      </c>
      <c r="C15" s="18" t="s">
        <v>650</v>
      </c>
      <c r="D15" s="242">
        <v>10</v>
      </c>
      <c r="E15" s="183">
        <f t="shared" si="0"/>
        <v>1</v>
      </c>
      <c r="F15" s="184" t="s">
        <v>382</v>
      </c>
      <c r="G15" s="252">
        <v>0.1</v>
      </c>
      <c r="H15" s="253">
        <v>0.1</v>
      </c>
      <c r="I15" s="254">
        <v>0</v>
      </c>
      <c r="J15" s="254">
        <v>0.5</v>
      </c>
      <c r="K15" s="255">
        <v>2.4</v>
      </c>
    </row>
    <row r="16" spans="1:14">
      <c r="A16" s="389"/>
      <c r="B16" s="385"/>
      <c r="C16" s="18" t="s">
        <v>651</v>
      </c>
      <c r="D16" s="242">
        <v>10</v>
      </c>
      <c r="E16" s="183">
        <f t="shared" si="0"/>
        <v>1</v>
      </c>
      <c r="F16" s="184" t="s">
        <v>382</v>
      </c>
      <c r="G16" s="252">
        <v>0.1</v>
      </c>
      <c r="H16" s="253">
        <v>0.1</v>
      </c>
      <c r="I16" s="254">
        <v>0</v>
      </c>
      <c r="J16" s="254">
        <v>0.5</v>
      </c>
      <c r="K16" s="255">
        <v>2.4</v>
      </c>
    </row>
    <row r="17" spans="1:11">
      <c r="A17" s="389"/>
      <c r="B17" s="385"/>
      <c r="C17" s="18" t="s">
        <v>652</v>
      </c>
      <c r="D17" s="242">
        <v>10</v>
      </c>
      <c r="E17" s="183">
        <f t="shared" si="0"/>
        <v>1</v>
      </c>
      <c r="F17" s="184" t="s">
        <v>382</v>
      </c>
      <c r="G17" s="252">
        <v>0.1</v>
      </c>
      <c r="H17" s="253">
        <v>0.1</v>
      </c>
      <c r="I17" s="254">
        <v>0</v>
      </c>
      <c r="J17" s="254">
        <v>0.5</v>
      </c>
      <c r="K17" s="255">
        <v>2.4</v>
      </c>
    </row>
    <row r="18" spans="1:11">
      <c r="A18" s="389"/>
      <c r="B18" s="385"/>
      <c r="C18" s="18" t="s">
        <v>653</v>
      </c>
      <c r="D18" s="242">
        <v>10</v>
      </c>
      <c r="E18" s="183">
        <f t="shared" si="0"/>
        <v>1</v>
      </c>
      <c r="F18" s="184" t="s">
        <v>382</v>
      </c>
      <c r="G18" s="252">
        <v>0.1</v>
      </c>
      <c r="H18" s="253">
        <v>0.1</v>
      </c>
      <c r="I18" s="254">
        <v>0</v>
      </c>
      <c r="J18" s="254">
        <v>0.5</v>
      </c>
      <c r="K18" s="255">
        <v>2.4</v>
      </c>
    </row>
    <row r="19" spans="1:11">
      <c r="A19" s="389"/>
      <c r="B19" s="385"/>
      <c r="C19" s="18" t="s">
        <v>654</v>
      </c>
      <c r="D19" s="242">
        <v>10</v>
      </c>
      <c r="E19" s="183">
        <f t="shared" si="0"/>
        <v>1</v>
      </c>
      <c r="F19" s="184" t="s">
        <v>382</v>
      </c>
      <c r="G19" s="252">
        <v>0.1</v>
      </c>
      <c r="H19" s="253">
        <v>0.1</v>
      </c>
      <c r="I19" s="254">
        <v>0</v>
      </c>
      <c r="J19" s="254">
        <v>0.5</v>
      </c>
      <c r="K19" s="255">
        <v>2.4</v>
      </c>
    </row>
    <row r="20" spans="1:11">
      <c r="A20" s="389"/>
      <c r="B20" s="385"/>
      <c r="C20" s="18" t="s">
        <v>388</v>
      </c>
      <c r="D20" s="242">
        <v>2</v>
      </c>
      <c r="E20" s="183">
        <f t="shared" si="0"/>
        <v>0.2</v>
      </c>
      <c r="F20" s="184" t="s">
        <v>391</v>
      </c>
      <c r="G20" s="252">
        <v>0.4</v>
      </c>
      <c r="H20" s="253">
        <v>0</v>
      </c>
      <c r="I20" s="254">
        <v>2</v>
      </c>
      <c r="J20" s="254">
        <v>0</v>
      </c>
      <c r="K20" s="255">
        <v>18</v>
      </c>
    </row>
    <row r="21" spans="1:11">
      <c r="A21" s="389"/>
      <c r="B21" s="385"/>
      <c r="C21" s="18" t="s">
        <v>397</v>
      </c>
      <c r="D21" s="242">
        <v>1</v>
      </c>
      <c r="E21" s="183">
        <f t="shared" si="0"/>
        <v>0.1</v>
      </c>
      <c r="F21" s="184" t="s">
        <v>382</v>
      </c>
      <c r="G21" s="252">
        <v>0.01</v>
      </c>
      <c r="H21" s="253">
        <v>0.01</v>
      </c>
      <c r="I21" s="254">
        <v>0</v>
      </c>
      <c r="J21" s="254">
        <v>0.05</v>
      </c>
      <c r="K21" s="255">
        <v>0.24</v>
      </c>
    </row>
    <row r="22" spans="1:11">
      <c r="A22" s="389"/>
      <c r="B22" s="385"/>
      <c r="C22" s="229" t="s">
        <v>845</v>
      </c>
      <c r="D22" s="242">
        <v>10</v>
      </c>
      <c r="E22" s="183">
        <f t="shared" si="0"/>
        <v>1</v>
      </c>
      <c r="F22" s="184" t="s">
        <v>382</v>
      </c>
      <c r="G22" s="252">
        <v>0.1</v>
      </c>
      <c r="H22" s="253">
        <v>0.1</v>
      </c>
      <c r="I22" s="254">
        <v>0</v>
      </c>
      <c r="J22" s="254">
        <v>0.5</v>
      </c>
      <c r="K22" s="255">
        <v>2.4</v>
      </c>
    </row>
    <row r="23" spans="1:11">
      <c r="A23" s="389"/>
      <c r="B23" s="385"/>
      <c r="C23" s="18" t="s">
        <v>389</v>
      </c>
      <c r="D23" s="242" t="s">
        <v>473</v>
      </c>
      <c r="E23" s="183"/>
      <c r="F23" s="184"/>
      <c r="G23" s="252"/>
      <c r="H23" s="253"/>
      <c r="I23" s="254"/>
      <c r="J23" s="254"/>
      <c r="K23" s="255"/>
    </row>
    <row r="24" spans="1:11">
      <c r="A24" s="389"/>
      <c r="B24" s="385"/>
      <c r="C24" s="18" t="s">
        <v>655</v>
      </c>
      <c r="D24" s="242">
        <v>5</v>
      </c>
      <c r="E24" s="183">
        <f t="shared" si="0"/>
        <v>0.5</v>
      </c>
      <c r="F24" s="184" t="s">
        <v>380</v>
      </c>
      <c r="G24" s="256">
        <v>0.06</v>
      </c>
      <c r="H24" s="253">
        <v>0.11</v>
      </c>
      <c r="I24" s="254">
        <v>0</v>
      </c>
      <c r="J24" s="254">
        <v>0.83</v>
      </c>
      <c r="K24" s="255">
        <v>3.78</v>
      </c>
    </row>
    <row r="25" spans="1:11">
      <c r="A25" s="389"/>
      <c r="B25" s="381" t="s">
        <v>889</v>
      </c>
      <c r="C25" s="18" t="s">
        <v>657</v>
      </c>
      <c r="D25" s="242">
        <v>60</v>
      </c>
      <c r="E25" s="183">
        <f t="shared" si="0"/>
        <v>6</v>
      </c>
      <c r="F25" s="226" t="s">
        <v>382</v>
      </c>
      <c r="G25" s="257">
        <v>0.6</v>
      </c>
      <c r="H25" s="258">
        <v>0.6</v>
      </c>
      <c r="I25" s="259">
        <v>0</v>
      </c>
      <c r="J25" s="259">
        <v>3</v>
      </c>
      <c r="K25" s="255">
        <v>14.4</v>
      </c>
    </row>
    <row r="26" spans="1:11">
      <c r="A26" s="389"/>
      <c r="B26" s="385"/>
      <c r="C26" s="18" t="s">
        <v>397</v>
      </c>
      <c r="D26" s="242">
        <v>1</v>
      </c>
      <c r="E26" s="183">
        <f t="shared" si="0"/>
        <v>0.1</v>
      </c>
      <c r="F26" s="184" t="s">
        <v>382</v>
      </c>
      <c r="G26" s="252">
        <v>0.01</v>
      </c>
      <c r="H26" s="253">
        <v>0.01</v>
      </c>
      <c r="I26" s="254">
        <v>0</v>
      </c>
      <c r="J26" s="254">
        <v>0.05</v>
      </c>
      <c r="K26" s="255">
        <v>0.24</v>
      </c>
    </row>
    <row r="27" spans="1:11">
      <c r="A27" s="389"/>
      <c r="B27" s="385"/>
      <c r="C27" s="18" t="s">
        <v>388</v>
      </c>
      <c r="D27" s="242">
        <v>3</v>
      </c>
      <c r="E27" s="183">
        <f t="shared" si="0"/>
        <v>0.3</v>
      </c>
      <c r="F27" s="184" t="s">
        <v>391</v>
      </c>
      <c r="G27" s="252">
        <v>0.6</v>
      </c>
      <c r="H27" s="253">
        <v>0</v>
      </c>
      <c r="I27" s="254">
        <v>3</v>
      </c>
      <c r="J27" s="254">
        <v>0</v>
      </c>
      <c r="K27" s="255">
        <v>27</v>
      </c>
    </row>
    <row r="28" spans="1:11">
      <c r="A28" s="389"/>
      <c r="B28" s="385" t="s">
        <v>658</v>
      </c>
      <c r="C28" s="18" t="s">
        <v>659</v>
      </c>
      <c r="D28" s="242">
        <v>25</v>
      </c>
      <c r="E28" s="183">
        <f t="shared" si="0"/>
        <v>2.5</v>
      </c>
      <c r="F28" s="184" t="s">
        <v>382</v>
      </c>
      <c r="G28" s="252">
        <v>0.25</v>
      </c>
      <c r="H28" s="253">
        <v>0.25</v>
      </c>
      <c r="I28" s="254">
        <v>0</v>
      </c>
      <c r="J28" s="254">
        <v>1.25</v>
      </c>
      <c r="K28" s="255">
        <v>6</v>
      </c>
    </row>
    <row r="29" spans="1:11">
      <c r="A29" s="389"/>
      <c r="B29" s="385"/>
      <c r="C29" s="18" t="s">
        <v>660</v>
      </c>
      <c r="D29" s="242">
        <v>10</v>
      </c>
      <c r="E29" s="183">
        <f t="shared" si="0"/>
        <v>1</v>
      </c>
      <c r="F29" s="184" t="s">
        <v>381</v>
      </c>
      <c r="G29" s="252">
        <v>0.2</v>
      </c>
      <c r="H29" s="253">
        <v>1.4</v>
      </c>
      <c r="I29" s="254">
        <v>1</v>
      </c>
      <c r="J29" s="254">
        <v>0</v>
      </c>
      <c r="K29" s="255">
        <v>14.6</v>
      </c>
    </row>
    <row r="30" spans="1:11">
      <c r="A30" s="389"/>
      <c r="B30" s="385"/>
      <c r="C30" s="18" t="s">
        <v>661</v>
      </c>
      <c r="D30" s="242">
        <v>25</v>
      </c>
      <c r="E30" s="183">
        <f t="shared" si="0"/>
        <v>2.5</v>
      </c>
      <c r="F30" s="184" t="s">
        <v>381</v>
      </c>
      <c r="G30" s="252">
        <v>0.56999999999999995</v>
      </c>
      <c r="H30" s="253">
        <v>4</v>
      </c>
      <c r="I30" s="254">
        <v>2.86</v>
      </c>
      <c r="J30" s="254">
        <v>0</v>
      </c>
      <c r="K30" s="255">
        <v>41.71</v>
      </c>
    </row>
    <row r="31" spans="1:11">
      <c r="A31" s="389"/>
      <c r="B31" s="385"/>
      <c r="C31" s="18" t="s">
        <v>476</v>
      </c>
      <c r="D31" s="242">
        <v>1</v>
      </c>
      <c r="E31" s="183">
        <f t="shared" si="0"/>
        <v>0.1</v>
      </c>
      <c r="F31" s="184" t="s">
        <v>391</v>
      </c>
      <c r="G31" s="252">
        <v>0.2</v>
      </c>
      <c r="H31" s="253">
        <v>0</v>
      </c>
      <c r="I31" s="254">
        <v>1</v>
      </c>
      <c r="J31" s="254">
        <v>0</v>
      </c>
      <c r="K31" s="255">
        <v>9</v>
      </c>
    </row>
    <row r="32" spans="1:11">
      <c r="A32" s="390" t="s">
        <v>117</v>
      </c>
      <c r="B32" s="381" t="s">
        <v>908</v>
      </c>
      <c r="C32" s="229" t="s">
        <v>910</v>
      </c>
      <c r="D32" s="242">
        <v>80</v>
      </c>
      <c r="E32" s="183">
        <f t="shared" si="0"/>
        <v>8</v>
      </c>
      <c r="F32" s="184" t="s">
        <v>380</v>
      </c>
      <c r="G32" s="256">
        <v>1</v>
      </c>
      <c r="H32" s="253">
        <v>2</v>
      </c>
      <c r="I32" s="254">
        <v>0</v>
      </c>
      <c r="J32" s="254">
        <v>15</v>
      </c>
      <c r="K32" s="255">
        <v>68</v>
      </c>
    </row>
    <row r="33" spans="1:11">
      <c r="A33" s="389"/>
      <c r="B33" s="385"/>
      <c r="C33" s="18" t="s">
        <v>541</v>
      </c>
      <c r="D33" s="242">
        <v>2</v>
      </c>
      <c r="E33" s="183">
        <f t="shared" si="0"/>
        <v>0.2</v>
      </c>
      <c r="F33" s="226" t="s">
        <v>381</v>
      </c>
      <c r="G33" s="257">
        <v>0.06</v>
      </c>
      <c r="H33" s="258">
        <v>0.4</v>
      </c>
      <c r="I33" s="259">
        <v>0.28999999999999998</v>
      </c>
      <c r="J33" s="259">
        <v>0</v>
      </c>
      <c r="K33" s="255">
        <v>4.17</v>
      </c>
    </row>
    <row r="34" spans="1:11">
      <c r="A34" s="389"/>
      <c r="B34" s="385"/>
      <c r="C34" s="18" t="s">
        <v>557</v>
      </c>
      <c r="D34" s="242">
        <v>2</v>
      </c>
      <c r="E34" s="183">
        <f t="shared" si="0"/>
        <v>0.2</v>
      </c>
      <c r="F34" s="226" t="s">
        <v>382</v>
      </c>
      <c r="G34" s="257">
        <v>0.02</v>
      </c>
      <c r="H34" s="258">
        <v>0.02</v>
      </c>
      <c r="I34" s="259">
        <v>0</v>
      </c>
      <c r="J34" s="259">
        <v>0.1</v>
      </c>
      <c r="K34" s="255">
        <v>0.48</v>
      </c>
    </row>
    <row r="35" spans="1:11">
      <c r="A35" s="389"/>
      <c r="B35" s="385"/>
      <c r="C35" s="18" t="s">
        <v>662</v>
      </c>
      <c r="D35" s="242">
        <v>2</v>
      </c>
      <c r="E35" s="183">
        <f t="shared" si="0"/>
        <v>0.2</v>
      </c>
      <c r="F35" s="226" t="s">
        <v>382</v>
      </c>
      <c r="G35" s="257">
        <v>0.02</v>
      </c>
      <c r="H35" s="258">
        <v>0.02</v>
      </c>
      <c r="I35" s="259">
        <v>0</v>
      </c>
      <c r="J35" s="259">
        <v>0.1</v>
      </c>
      <c r="K35" s="255">
        <v>0.48</v>
      </c>
    </row>
    <row r="36" spans="1:11">
      <c r="A36" s="389"/>
      <c r="B36" s="385"/>
      <c r="C36" s="18" t="s">
        <v>504</v>
      </c>
      <c r="D36" s="242">
        <v>20</v>
      </c>
      <c r="E36" s="183">
        <f t="shared" si="0"/>
        <v>2</v>
      </c>
      <c r="F36" s="226" t="s">
        <v>382</v>
      </c>
      <c r="G36" s="257">
        <v>0.2</v>
      </c>
      <c r="H36" s="258">
        <v>0.2</v>
      </c>
      <c r="I36" s="259">
        <v>0</v>
      </c>
      <c r="J36" s="259">
        <v>1</v>
      </c>
      <c r="K36" s="255">
        <v>4.8</v>
      </c>
    </row>
    <row r="37" spans="1:11" ht="17.25" thickBot="1">
      <c r="A37" s="389"/>
      <c r="B37" s="385"/>
      <c r="C37" s="18" t="s">
        <v>388</v>
      </c>
      <c r="D37" s="242">
        <v>2</v>
      </c>
      <c r="E37" s="183">
        <f t="shared" si="0"/>
        <v>0.2</v>
      </c>
      <c r="F37" s="184" t="s">
        <v>391</v>
      </c>
      <c r="G37" s="252">
        <v>0.4</v>
      </c>
      <c r="H37" s="253">
        <v>0</v>
      </c>
      <c r="I37" s="254">
        <v>2</v>
      </c>
      <c r="J37" s="254">
        <v>0</v>
      </c>
      <c r="K37" s="255">
        <v>18</v>
      </c>
    </row>
    <row r="38" spans="1:11" s="71" customFormat="1" ht="24" customHeight="1" thickTop="1">
      <c r="A38" s="379" t="s">
        <v>101</v>
      </c>
      <c r="B38" s="380"/>
      <c r="C38" s="41"/>
      <c r="D38" s="42"/>
      <c r="E38" s="52"/>
      <c r="F38" s="42"/>
      <c r="G38" s="240"/>
      <c r="H38" s="43">
        <f>SUM(H3:H37)</f>
        <v>26.550000000000008</v>
      </c>
      <c r="I38" s="44">
        <f>SUM(I3:I37)</f>
        <v>21.11</v>
      </c>
      <c r="J38" s="44">
        <f>SUM(J3:J37)</f>
        <v>99.334545454545434</v>
      </c>
      <c r="K38" s="44">
        <f>SUM(K3:K37)</f>
        <v>693.41818181818167</v>
      </c>
    </row>
    <row r="39" spans="1:11" s="71" customFormat="1" ht="24" customHeight="1">
      <c r="A39" s="386" t="s">
        <v>102</v>
      </c>
      <c r="B39" s="387"/>
      <c r="C39" s="55"/>
      <c r="D39" s="54"/>
      <c r="E39" s="56"/>
      <c r="F39" s="54"/>
      <c r="G39" s="241"/>
      <c r="H39" s="57">
        <f>H38*4/K38</f>
        <v>0.15315433425979347</v>
      </c>
      <c r="I39" s="58">
        <f>I38*9/K38</f>
        <v>0.27399050815459652</v>
      </c>
      <c r="J39" s="58">
        <f>J38*4/K38</f>
        <v>0.57301379201845926</v>
      </c>
      <c r="K39" s="77">
        <f>SUM(H39:J39)</f>
        <v>1.0001586344328492</v>
      </c>
    </row>
  </sheetData>
  <mergeCells count="16">
    <mergeCell ref="A39:B39"/>
    <mergeCell ref="A3:A8"/>
    <mergeCell ref="A38:B38"/>
    <mergeCell ref="A32:A37"/>
    <mergeCell ref="A9:A31"/>
    <mergeCell ref="B3:B8"/>
    <mergeCell ref="B9:B10"/>
    <mergeCell ref="B11:B14"/>
    <mergeCell ref="B15:B24"/>
    <mergeCell ref="B28:B31"/>
    <mergeCell ref="B32:B37"/>
    <mergeCell ref="C1:D1"/>
    <mergeCell ref="E1:F1"/>
    <mergeCell ref="A1:B1"/>
    <mergeCell ref="H1:K1"/>
    <mergeCell ref="B25:B27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90" zoomScaleNormal="90" zoomScaleSheetLayoutView="75" workbookViewId="0">
      <selection activeCell="B3" sqref="B3:B5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51" bestFit="1" customWidth="1"/>
    <col min="6" max="6" width="5.875" style="17" customWidth="1"/>
    <col min="7" max="7" width="7.375" style="17" bestFit="1" customWidth="1"/>
    <col min="8" max="8" width="7.125" style="49" customWidth="1"/>
    <col min="9" max="10" width="6.875" style="17" customWidth="1"/>
    <col min="11" max="11" width="7.75" style="17" customWidth="1"/>
    <col min="12" max="16384" width="9" style="19"/>
  </cols>
  <sheetData>
    <row r="1" spans="1:11" ht="40.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17" customFormat="1" ht="24.75" customHeight="1" thickBot="1">
      <c r="A2" s="35">
        <v>15</v>
      </c>
      <c r="B2" s="36" t="s">
        <v>0</v>
      </c>
      <c r="C2" s="36" t="s">
        <v>1</v>
      </c>
      <c r="D2" s="46" t="s">
        <v>40</v>
      </c>
      <c r="E2" s="66" t="s">
        <v>44</v>
      </c>
      <c r="F2" s="36" t="s">
        <v>2</v>
      </c>
      <c r="G2" s="39" t="s">
        <v>33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88" t="s">
        <v>36</v>
      </c>
      <c r="B3" s="391" t="s">
        <v>663</v>
      </c>
      <c r="C3" s="18" t="s">
        <v>450</v>
      </c>
      <c r="D3" s="184">
        <v>50</v>
      </c>
      <c r="E3" s="183">
        <f>D3*$E$1/1000</f>
        <v>5</v>
      </c>
      <c r="F3" s="184" t="s">
        <v>380</v>
      </c>
      <c r="G3" s="252">
        <v>2</v>
      </c>
      <c r="H3" s="253">
        <v>4</v>
      </c>
      <c r="I3" s="254">
        <v>0</v>
      </c>
      <c r="J3" s="254">
        <v>30</v>
      </c>
      <c r="K3" s="255">
        <v>136</v>
      </c>
    </row>
    <row r="4" spans="1:11">
      <c r="A4" s="389"/>
      <c r="B4" s="392"/>
      <c r="C4" s="229" t="s">
        <v>665</v>
      </c>
      <c r="D4" s="184">
        <v>120</v>
      </c>
      <c r="E4" s="183">
        <f t="shared" ref="E4:E30" si="0">D4*$E$1/1000</f>
        <v>12</v>
      </c>
      <c r="F4" s="184" t="s">
        <v>402</v>
      </c>
      <c r="G4" s="252">
        <v>0.5</v>
      </c>
      <c r="H4" s="253">
        <v>4</v>
      </c>
      <c r="I4" s="254">
        <v>2</v>
      </c>
      <c r="J4" s="254">
        <v>6</v>
      </c>
      <c r="K4" s="255">
        <v>58</v>
      </c>
    </row>
    <row r="5" spans="1:11">
      <c r="A5" s="395"/>
      <c r="B5" s="400"/>
      <c r="C5" s="18" t="s">
        <v>664</v>
      </c>
      <c r="D5" s="184">
        <v>5</v>
      </c>
      <c r="E5" s="183">
        <f t="shared" si="0"/>
        <v>0.5</v>
      </c>
      <c r="F5" s="184" t="s">
        <v>391</v>
      </c>
      <c r="G5" s="252">
        <v>0.56000000000000005</v>
      </c>
      <c r="H5" s="253">
        <v>0</v>
      </c>
      <c r="I5" s="254">
        <v>2.78</v>
      </c>
      <c r="J5" s="254">
        <v>0</v>
      </c>
      <c r="K5" s="255">
        <v>25</v>
      </c>
    </row>
    <row r="6" spans="1:11">
      <c r="A6" s="390" t="s">
        <v>37</v>
      </c>
      <c r="B6" s="385" t="s">
        <v>666</v>
      </c>
      <c r="C6" s="18" t="s">
        <v>379</v>
      </c>
      <c r="D6" s="184">
        <v>20</v>
      </c>
      <c r="E6" s="183">
        <f t="shared" si="0"/>
        <v>2</v>
      </c>
      <c r="F6" s="184" t="s">
        <v>380</v>
      </c>
      <c r="G6" s="252">
        <v>1</v>
      </c>
      <c r="H6" s="253">
        <v>2</v>
      </c>
      <c r="I6" s="254">
        <v>0</v>
      </c>
      <c r="J6" s="254">
        <v>15</v>
      </c>
      <c r="K6" s="255">
        <v>68</v>
      </c>
    </row>
    <row r="7" spans="1:11">
      <c r="A7" s="389"/>
      <c r="B7" s="385"/>
      <c r="C7" s="18" t="s">
        <v>564</v>
      </c>
      <c r="D7" s="184">
        <v>10</v>
      </c>
      <c r="E7" s="183">
        <f t="shared" si="0"/>
        <v>1</v>
      </c>
      <c r="F7" s="184" t="s">
        <v>380</v>
      </c>
      <c r="G7" s="252">
        <v>0.5</v>
      </c>
      <c r="H7" s="253">
        <v>1</v>
      </c>
      <c r="I7" s="254">
        <v>0</v>
      </c>
      <c r="J7" s="254">
        <v>7.5</v>
      </c>
      <c r="K7" s="255">
        <v>34</v>
      </c>
    </row>
    <row r="8" spans="1:11">
      <c r="A8" s="389"/>
      <c r="B8" s="385"/>
      <c r="C8" s="18" t="s">
        <v>593</v>
      </c>
      <c r="D8" s="184">
        <v>10</v>
      </c>
      <c r="E8" s="183">
        <f t="shared" si="0"/>
        <v>1</v>
      </c>
      <c r="F8" s="184" t="s">
        <v>380</v>
      </c>
      <c r="G8" s="252">
        <v>0.5</v>
      </c>
      <c r="H8" s="253">
        <v>1</v>
      </c>
      <c r="I8" s="254">
        <v>0</v>
      </c>
      <c r="J8" s="254">
        <v>7.5</v>
      </c>
      <c r="K8" s="255">
        <v>34</v>
      </c>
    </row>
    <row r="9" spans="1:11">
      <c r="A9" s="389"/>
      <c r="B9" s="385" t="s">
        <v>667</v>
      </c>
      <c r="C9" s="18" t="s">
        <v>668</v>
      </c>
      <c r="D9" s="184">
        <v>20</v>
      </c>
      <c r="E9" s="183">
        <f t="shared" si="0"/>
        <v>2</v>
      </c>
      <c r="F9" s="184" t="s">
        <v>382</v>
      </c>
      <c r="G9" s="252">
        <v>0.2</v>
      </c>
      <c r="H9" s="253">
        <v>0.2</v>
      </c>
      <c r="I9" s="254">
        <v>0</v>
      </c>
      <c r="J9" s="254">
        <v>1</v>
      </c>
      <c r="K9" s="255">
        <v>4.8</v>
      </c>
    </row>
    <row r="10" spans="1:11">
      <c r="A10" s="389"/>
      <c r="B10" s="385"/>
      <c r="C10" s="18" t="s">
        <v>669</v>
      </c>
      <c r="D10" s="184">
        <v>20</v>
      </c>
      <c r="E10" s="183">
        <f t="shared" si="0"/>
        <v>2</v>
      </c>
      <c r="F10" s="184" t="s">
        <v>382</v>
      </c>
      <c r="G10" s="252">
        <v>0.2</v>
      </c>
      <c r="H10" s="253">
        <v>0.2</v>
      </c>
      <c r="I10" s="254">
        <v>0</v>
      </c>
      <c r="J10" s="254">
        <v>1</v>
      </c>
      <c r="K10" s="255">
        <v>4.8</v>
      </c>
    </row>
    <row r="11" spans="1:11">
      <c r="A11" s="389"/>
      <c r="B11" s="385"/>
      <c r="C11" s="18" t="s">
        <v>670</v>
      </c>
      <c r="D11" s="184">
        <v>30</v>
      </c>
      <c r="E11" s="183">
        <f t="shared" si="0"/>
        <v>3</v>
      </c>
      <c r="F11" s="184" t="s">
        <v>381</v>
      </c>
      <c r="G11" s="252">
        <v>0.85</v>
      </c>
      <c r="H11" s="253">
        <v>5.95</v>
      </c>
      <c r="I11" s="254">
        <v>4.25</v>
      </c>
      <c r="J11" s="254">
        <v>0</v>
      </c>
      <c r="K11" s="255">
        <v>62.05</v>
      </c>
    </row>
    <row r="12" spans="1:11">
      <c r="A12" s="389"/>
      <c r="B12" s="385"/>
      <c r="C12" s="18" t="s">
        <v>388</v>
      </c>
      <c r="D12" s="184">
        <v>2</v>
      </c>
      <c r="E12" s="183">
        <f t="shared" si="0"/>
        <v>0.2</v>
      </c>
      <c r="F12" s="184" t="s">
        <v>391</v>
      </c>
      <c r="G12" s="252">
        <v>0.4</v>
      </c>
      <c r="H12" s="253">
        <v>0</v>
      </c>
      <c r="I12" s="254">
        <v>2</v>
      </c>
      <c r="J12" s="254">
        <v>0</v>
      </c>
      <c r="K12" s="255">
        <v>18</v>
      </c>
    </row>
    <row r="13" spans="1:11">
      <c r="A13" s="389"/>
      <c r="B13" s="385" t="s">
        <v>671</v>
      </c>
      <c r="C13" s="18" t="s">
        <v>672</v>
      </c>
      <c r="D13" s="184">
        <v>30</v>
      </c>
      <c r="E13" s="183">
        <f t="shared" si="0"/>
        <v>3</v>
      </c>
      <c r="F13" s="184" t="s">
        <v>381</v>
      </c>
      <c r="G13" s="252">
        <v>0.75</v>
      </c>
      <c r="H13" s="253">
        <v>5.25</v>
      </c>
      <c r="I13" s="254">
        <v>3.75</v>
      </c>
      <c r="J13" s="254">
        <v>0</v>
      </c>
      <c r="K13" s="255">
        <v>54.75</v>
      </c>
    </row>
    <row r="14" spans="1:11">
      <c r="A14" s="389"/>
      <c r="B14" s="385"/>
      <c r="C14" s="18" t="s">
        <v>673</v>
      </c>
      <c r="D14" s="184">
        <v>10</v>
      </c>
      <c r="E14" s="183">
        <f t="shared" si="0"/>
        <v>1</v>
      </c>
      <c r="F14" s="184" t="s">
        <v>382</v>
      </c>
      <c r="G14" s="252">
        <v>0.1</v>
      </c>
      <c r="H14" s="253">
        <v>0.1</v>
      </c>
      <c r="I14" s="254">
        <v>0</v>
      </c>
      <c r="J14" s="254">
        <v>0.5</v>
      </c>
      <c r="K14" s="255">
        <v>2.4</v>
      </c>
    </row>
    <row r="15" spans="1:11">
      <c r="A15" s="389"/>
      <c r="B15" s="385"/>
      <c r="C15" s="18" t="s">
        <v>388</v>
      </c>
      <c r="D15" s="184">
        <v>3</v>
      </c>
      <c r="E15" s="183">
        <f t="shared" si="0"/>
        <v>0.3</v>
      </c>
      <c r="F15" s="184" t="s">
        <v>391</v>
      </c>
      <c r="G15" s="252">
        <v>0.6</v>
      </c>
      <c r="H15" s="253">
        <v>0</v>
      </c>
      <c r="I15" s="254">
        <v>3</v>
      </c>
      <c r="J15" s="254">
        <v>0</v>
      </c>
      <c r="K15" s="255">
        <v>27</v>
      </c>
    </row>
    <row r="16" spans="1:11">
      <c r="A16" s="389"/>
      <c r="B16" s="385"/>
      <c r="C16" s="18" t="s">
        <v>532</v>
      </c>
      <c r="D16" s="184">
        <v>1</v>
      </c>
      <c r="E16" s="183">
        <f t="shared" si="0"/>
        <v>0.1</v>
      </c>
      <c r="F16" s="184" t="s">
        <v>382</v>
      </c>
      <c r="G16" s="252">
        <v>0.01</v>
      </c>
      <c r="H16" s="253">
        <v>0.01</v>
      </c>
      <c r="I16" s="254">
        <v>0</v>
      </c>
      <c r="J16" s="254">
        <v>0.05</v>
      </c>
      <c r="K16" s="255">
        <v>0.24</v>
      </c>
    </row>
    <row r="17" spans="1:11">
      <c r="A17" s="389"/>
      <c r="B17" s="385"/>
      <c r="C17" s="18" t="s">
        <v>536</v>
      </c>
      <c r="D17" s="184">
        <v>5</v>
      </c>
      <c r="E17" s="183">
        <f t="shared" si="0"/>
        <v>0.5</v>
      </c>
      <c r="F17" s="184" t="s">
        <v>382</v>
      </c>
      <c r="G17" s="252">
        <v>0.05</v>
      </c>
      <c r="H17" s="253">
        <v>0.05</v>
      </c>
      <c r="I17" s="254">
        <v>0</v>
      </c>
      <c r="J17" s="254">
        <v>0.25</v>
      </c>
      <c r="K17" s="255">
        <v>1.2</v>
      </c>
    </row>
    <row r="18" spans="1:11">
      <c r="A18" s="389"/>
      <c r="B18" s="381" t="s">
        <v>890</v>
      </c>
      <c r="C18" s="18" t="s">
        <v>675</v>
      </c>
      <c r="D18" s="184">
        <v>45</v>
      </c>
      <c r="E18" s="183">
        <f t="shared" si="0"/>
        <v>4.5</v>
      </c>
      <c r="F18" s="184" t="s">
        <v>382</v>
      </c>
      <c r="G18" s="256">
        <v>0.45</v>
      </c>
      <c r="H18" s="253">
        <v>0.45</v>
      </c>
      <c r="I18" s="254">
        <v>0</v>
      </c>
      <c r="J18" s="254">
        <v>2.25</v>
      </c>
      <c r="K18" s="255">
        <v>10.8</v>
      </c>
    </row>
    <row r="19" spans="1:11">
      <c r="A19" s="389"/>
      <c r="B19" s="385"/>
      <c r="C19" s="18" t="s">
        <v>522</v>
      </c>
      <c r="D19" s="184">
        <v>6</v>
      </c>
      <c r="E19" s="183">
        <f t="shared" si="0"/>
        <v>0.6</v>
      </c>
      <c r="F19" s="226" t="s">
        <v>382</v>
      </c>
      <c r="G19" s="257">
        <v>0.06</v>
      </c>
      <c r="H19" s="258">
        <v>0.06</v>
      </c>
      <c r="I19" s="259">
        <v>0</v>
      </c>
      <c r="J19" s="259">
        <v>0.3</v>
      </c>
      <c r="K19" s="255">
        <v>1.44</v>
      </c>
    </row>
    <row r="20" spans="1:11">
      <c r="A20" s="389"/>
      <c r="B20" s="385"/>
      <c r="C20" s="18" t="s">
        <v>388</v>
      </c>
      <c r="D20" s="184">
        <v>2</v>
      </c>
      <c r="E20" s="183">
        <f t="shared" si="0"/>
        <v>0.2</v>
      </c>
      <c r="F20" s="184" t="s">
        <v>391</v>
      </c>
      <c r="G20" s="252">
        <v>0.4</v>
      </c>
      <c r="H20" s="253">
        <v>0</v>
      </c>
      <c r="I20" s="254">
        <v>2</v>
      </c>
      <c r="J20" s="254">
        <v>0</v>
      </c>
      <c r="K20" s="255">
        <v>18</v>
      </c>
    </row>
    <row r="21" spans="1:11">
      <c r="A21" s="389"/>
      <c r="B21" s="385" t="s">
        <v>676</v>
      </c>
      <c r="C21" s="18" t="s">
        <v>677</v>
      </c>
      <c r="D21" s="184">
        <v>40</v>
      </c>
      <c r="E21" s="183">
        <f t="shared" si="0"/>
        <v>4</v>
      </c>
      <c r="F21" s="184" t="s">
        <v>382</v>
      </c>
      <c r="G21" s="252">
        <v>0.4</v>
      </c>
      <c r="H21" s="253">
        <v>0.4</v>
      </c>
      <c r="I21" s="254">
        <v>0</v>
      </c>
      <c r="J21" s="254">
        <v>2</v>
      </c>
      <c r="K21" s="255">
        <v>9.6</v>
      </c>
    </row>
    <row r="22" spans="1:11">
      <c r="A22" s="389"/>
      <c r="B22" s="385"/>
      <c r="C22" s="18" t="s">
        <v>398</v>
      </c>
      <c r="D22" s="184">
        <v>20</v>
      </c>
      <c r="E22" s="183">
        <f t="shared" si="0"/>
        <v>2</v>
      </c>
      <c r="F22" s="17" t="s">
        <v>380</v>
      </c>
      <c r="G22" s="252">
        <v>0.23529411764705882</v>
      </c>
      <c r="H22" s="253">
        <v>0.47058823529411764</v>
      </c>
      <c r="I22" s="254">
        <v>0</v>
      </c>
      <c r="J22" s="254">
        <v>3.5294117647058822</v>
      </c>
      <c r="K22" s="255">
        <v>16</v>
      </c>
    </row>
    <row r="23" spans="1:11">
      <c r="A23" s="389"/>
      <c r="B23" s="385"/>
      <c r="C23" s="18" t="s">
        <v>464</v>
      </c>
      <c r="D23" s="184">
        <v>10</v>
      </c>
      <c r="E23" s="183">
        <f t="shared" si="0"/>
        <v>1</v>
      </c>
      <c r="F23" s="184" t="s">
        <v>381</v>
      </c>
      <c r="G23" s="252">
        <v>0.11</v>
      </c>
      <c r="H23" s="253">
        <v>0.8</v>
      </c>
      <c r="I23" s="254">
        <v>0.56999999999999995</v>
      </c>
      <c r="J23" s="254">
        <v>0</v>
      </c>
      <c r="K23" s="255">
        <v>8.34</v>
      </c>
    </row>
    <row r="24" spans="1:11">
      <c r="A24" s="390" t="s">
        <v>10</v>
      </c>
      <c r="B24" s="385" t="s">
        <v>678</v>
      </c>
      <c r="C24" s="18" t="s">
        <v>679</v>
      </c>
      <c r="D24" s="184">
        <v>3</v>
      </c>
      <c r="E24" s="183">
        <f t="shared" si="0"/>
        <v>0.3</v>
      </c>
      <c r="F24" s="184" t="s">
        <v>380</v>
      </c>
      <c r="G24" s="252">
        <v>0.15</v>
      </c>
      <c r="H24" s="253">
        <v>0.3</v>
      </c>
      <c r="I24" s="254">
        <v>0</v>
      </c>
      <c r="J24" s="254">
        <v>2.25</v>
      </c>
      <c r="K24" s="255">
        <v>10.199999999999999</v>
      </c>
    </row>
    <row r="25" spans="1:11">
      <c r="A25" s="389"/>
      <c r="B25" s="385"/>
      <c r="C25" s="18" t="s">
        <v>680</v>
      </c>
      <c r="D25" s="184">
        <v>3</v>
      </c>
      <c r="E25" s="183">
        <f t="shared" si="0"/>
        <v>0.3</v>
      </c>
      <c r="F25" s="184" t="s">
        <v>380</v>
      </c>
      <c r="G25" s="252">
        <v>0.15</v>
      </c>
      <c r="H25" s="253">
        <v>0.3</v>
      </c>
      <c r="I25" s="254">
        <v>0</v>
      </c>
      <c r="J25" s="254">
        <v>2.25</v>
      </c>
      <c r="K25" s="255">
        <v>10.199999999999999</v>
      </c>
    </row>
    <row r="26" spans="1:11">
      <c r="A26" s="389"/>
      <c r="B26" s="385"/>
      <c r="C26" s="18" t="s">
        <v>445</v>
      </c>
      <c r="D26" s="184">
        <v>3</v>
      </c>
      <c r="E26" s="183">
        <f t="shared" si="0"/>
        <v>0.3</v>
      </c>
      <c r="F26" s="184" t="s">
        <v>380</v>
      </c>
      <c r="G26" s="252">
        <v>0.15</v>
      </c>
      <c r="H26" s="253">
        <v>0.3</v>
      </c>
      <c r="I26" s="254">
        <v>0</v>
      </c>
      <c r="J26" s="254">
        <v>2.25</v>
      </c>
      <c r="K26" s="255">
        <v>10.199999999999999</v>
      </c>
    </row>
    <row r="27" spans="1:11">
      <c r="A27" s="389"/>
      <c r="B27" s="385"/>
      <c r="C27" s="18" t="s">
        <v>547</v>
      </c>
      <c r="D27" s="184">
        <v>3</v>
      </c>
      <c r="E27" s="183">
        <f t="shared" si="0"/>
        <v>0.3</v>
      </c>
      <c r="F27" s="184" t="s">
        <v>380</v>
      </c>
      <c r="G27" s="252">
        <v>0.15</v>
      </c>
      <c r="H27" s="253">
        <v>0.3</v>
      </c>
      <c r="I27" s="254">
        <v>0</v>
      </c>
      <c r="J27" s="254">
        <v>2.25</v>
      </c>
      <c r="K27" s="255">
        <v>10.199999999999999</v>
      </c>
    </row>
    <row r="28" spans="1:11">
      <c r="A28" s="389"/>
      <c r="B28" s="385"/>
      <c r="C28" s="18" t="s">
        <v>681</v>
      </c>
      <c r="D28" s="184">
        <v>2</v>
      </c>
      <c r="E28" s="183">
        <f t="shared" si="0"/>
        <v>0.2</v>
      </c>
      <c r="F28" s="184" t="s">
        <v>380</v>
      </c>
      <c r="G28" s="252">
        <v>0.1</v>
      </c>
      <c r="H28" s="253">
        <v>0.2</v>
      </c>
      <c r="I28" s="254">
        <v>0</v>
      </c>
      <c r="J28" s="254">
        <v>1.5</v>
      </c>
      <c r="K28" s="255">
        <v>6.8</v>
      </c>
    </row>
    <row r="29" spans="1:11">
      <c r="A29" s="389"/>
      <c r="B29" s="385"/>
      <c r="C29" s="18" t="s">
        <v>431</v>
      </c>
      <c r="D29" s="184" t="s">
        <v>473</v>
      </c>
      <c r="E29" s="183"/>
      <c r="F29" s="184"/>
      <c r="G29" s="252"/>
      <c r="H29" s="253"/>
      <c r="I29" s="254"/>
      <c r="J29" s="254"/>
      <c r="K29" s="255"/>
    </row>
    <row r="30" spans="1:11" ht="17.25" thickBot="1">
      <c r="A30" s="389"/>
      <c r="B30" s="385"/>
      <c r="C30" s="229" t="s">
        <v>682</v>
      </c>
      <c r="D30" s="184">
        <v>110</v>
      </c>
      <c r="E30" s="183">
        <f t="shared" si="0"/>
        <v>11</v>
      </c>
      <c r="F30" s="184" t="s">
        <v>404</v>
      </c>
      <c r="G30" s="252">
        <v>1</v>
      </c>
      <c r="H30" s="253">
        <v>0</v>
      </c>
      <c r="I30" s="292">
        <v>0</v>
      </c>
      <c r="J30" s="254">
        <v>15</v>
      </c>
      <c r="K30" s="255">
        <v>60</v>
      </c>
    </row>
    <row r="31" spans="1:11" ht="23.25" customHeight="1" thickTop="1">
      <c r="A31" s="379" t="s">
        <v>11</v>
      </c>
      <c r="B31" s="380"/>
      <c r="C31" s="41"/>
      <c r="D31" s="42"/>
      <c r="E31" s="52"/>
      <c r="F31" s="42"/>
      <c r="G31" s="27"/>
      <c r="H31" s="43">
        <f>SUM(H3:H30)</f>
        <v>27.340588235294117</v>
      </c>
      <c r="I31" s="44">
        <f>SUM(I3:I30)</f>
        <v>20.350000000000001</v>
      </c>
      <c r="J31" s="44">
        <f>SUM(J3:J30)</f>
        <v>102.37941176470588</v>
      </c>
      <c r="K31" s="44">
        <f>(H31+J31)*4+I31*9</f>
        <v>702.03</v>
      </c>
    </row>
    <row r="32" spans="1:11" ht="19.5">
      <c r="A32" s="386" t="s">
        <v>14</v>
      </c>
      <c r="B32" s="387"/>
      <c r="C32" s="55"/>
      <c r="D32" s="54"/>
      <c r="E32" s="56"/>
      <c r="F32" s="54"/>
      <c r="G32" s="45"/>
      <c r="H32" s="57">
        <f>H31*4/K31</f>
        <v>0.15578017027929927</v>
      </c>
      <c r="I32" s="58">
        <f>I31*9/K31</f>
        <v>0.26088628691081578</v>
      </c>
      <c r="J32" s="58">
        <f>J31*4/K31</f>
        <v>0.58333354280988492</v>
      </c>
      <c r="K32" s="77">
        <f>SUM(H32:J32)</f>
        <v>1</v>
      </c>
    </row>
  </sheetData>
  <mergeCells count="16">
    <mergeCell ref="B21:B23"/>
    <mergeCell ref="B24:B30"/>
    <mergeCell ref="A24:A30"/>
    <mergeCell ref="A31:B31"/>
    <mergeCell ref="A32:B32"/>
    <mergeCell ref="A6:A23"/>
    <mergeCell ref="B6:B8"/>
    <mergeCell ref="B9:B12"/>
    <mergeCell ref="B13:B17"/>
    <mergeCell ref="B18:B20"/>
    <mergeCell ref="H1:K1"/>
    <mergeCell ref="C1:D1"/>
    <mergeCell ref="E1:F1"/>
    <mergeCell ref="A1:B1"/>
    <mergeCell ref="A3:A5"/>
    <mergeCell ref="B3:B5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3" zoomScale="90" zoomScaleNormal="90" zoomScaleSheetLayoutView="75" workbookViewId="0">
      <selection activeCell="B19" sqref="B19:B22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17" customWidth="1"/>
    <col min="6" max="6" width="5.875" style="17" customWidth="1"/>
    <col min="7" max="7" width="7.375" style="17" bestFit="1" customWidth="1"/>
    <col min="8" max="10" width="7.125" style="17" customWidth="1"/>
    <col min="11" max="11" width="7.125" style="167" customWidth="1"/>
    <col min="12" max="16384" width="9" style="19"/>
  </cols>
  <sheetData>
    <row r="1" spans="1:11" ht="28.5" customHeight="1">
      <c r="A1" s="355" t="s">
        <v>194</v>
      </c>
      <c r="B1" s="348"/>
      <c r="C1" s="356" t="s">
        <v>195</v>
      </c>
      <c r="D1" s="356"/>
      <c r="E1" s="357">
        <v>100</v>
      </c>
      <c r="F1" s="357"/>
      <c r="G1" s="50" t="s">
        <v>196</v>
      </c>
      <c r="H1" s="347" t="s">
        <v>197</v>
      </c>
      <c r="I1" s="348"/>
      <c r="J1" s="348"/>
      <c r="K1" s="349"/>
    </row>
    <row r="2" spans="1:11" s="49" customFormat="1" ht="22.5" customHeight="1" thickBot="1">
      <c r="A2" s="35">
        <v>16</v>
      </c>
      <c r="B2" s="228" t="s">
        <v>0</v>
      </c>
      <c r="C2" s="36" t="s">
        <v>1</v>
      </c>
      <c r="D2" s="46" t="s">
        <v>198</v>
      </c>
      <c r="E2" s="66" t="s">
        <v>199</v>
      </c>
      <c r="F2" s="36" t="s">
        <v>200</v>
      </c>
      <c r="G2" s="39" t="s">
        <v>201</v>
      </c>
      <c r="H2" s="40" t="s">
        <v>202</v>
      </c>
      <c r="I2" s="46" t="s">
        <v>203</v>
      </c>
      <c r="J2" s="46" t="s">
        <v>204</v>
      </c>
      <c r="K2" s="46" t="s">
        <v>205</v>
      </c>
    </row>
    <row r="3" spans="1:11" ht="17.25" thickTop="1">
      <c r="A3" s="389" t="s">
        <v>206</v>
      </c>
      <c r="B3" s="385" t="s">
        <v>683</v>
      </c>
      <c r="C3" s="82" t="s">
        <v>684</v>
      </c>
      <c r="D3" s="226">
        <v>30</v>
      </c>
      <c r="E3" s="183">
        <f t="shared" ref="E3:E29" si="0">D3*$E$1/1000</f>
        <v>3</v>
      </c>
      <c r="F3" s="226" t="s">
        <v>380</v>
      </c>
      <c r="G3" s="267">
        <v>1</v>
      </c>
      <c r="H3" s="258">
        <v>2</v>
      </c>
      <c r="I3" s="259">
        <v>0</v>
      </c>
      <c r="J3" s="259">
        <v>15</v>
      </c>
      <c r="K3" s="255">
        <v>68</v>
      </c>
    </row>
    <row r="4" spans="1:11">
      <c r="A4" s="389"/>
      <c r="B4" s="385"/>
      <c r="C4" s="18" t="s">
        <v>685</v>
      </c>
      <c r="D4" s="184">
        <v>85</v>
      </c>
      <c r="E4" s="183">
        <f t="shared" si="0"/>
        <v>8.5</v>
      </c>
      <c r="F4" s="184" t="s">
        <v>404</v>
      </c>
      <c r="G4" s="252">
        <v>1</v>
      </c>
      <c r="H4" s="253">
        <v>0</v>
      </c>
      <c r="I4" s="254">
        <v>0</v>
      </c>
      <c r="J4" s="254">
        <v>15</v>
      </c>
      <c r="K4" s="255">
        <v>60</v>
      </c>
    </row>
    <row r="5" spans="1:11">
      <c r="A5" s="390" t="s">
        <v>207</v>
      </c>
      <c r="B5" s="385" t="s">
        <v>686</v>
      </c>
      <c r="C5" s="18" t="s">
        <v>379</v>
      </c>
      <c r="D5" s="184">
        <v>30</v>
      </c>
      <c r="E5" s="183">
        <f t="shared" si="0"/>
        <v>3</v>
      </c>
      <c r="F5" s="184" t="s">
        <v>380</v>
      </c>
      <c r="G5" s="256">
        <v>1.5</v>
      </c>
      <c r="H5" s="253">
        <v>3</v>
      </c>
      <c r="I5" s="254">
        <v>0</v>
      </c>
      <c r="J5" s="254">
        <v>22.5</v>
      </c>
      <c r="K5" s="255">
        <v>102</v>
      </c>
    </row>
    <row r="6" spans="1:11">
      <c r="A6" s="389"/>
      <c r="B6" s="385"/>
      <c r="C6" s="18" t="s">
        <v>613</v>
      </c>
      <c r="D6" s="184">
        <v>15</v>
      </c>
      <c r="E6" s="183">
        <f t="shared" si="0"/>
        <v>1.5</v>
      </c>
      <c r="F6" s="226" t="s">
        <v>380</v>
      </c>
      <c r="G6" s="257">
        <v>0.75</v>
      </c>
      <c r="H6" s="258">
        <v>1.5</v>
      </c>
      <c r="I6" s="259">
        <v>0</v>
      </c>
      <c r="J6" s="259">
        <v>11.25</v>
      </c>
      <c r="K6" s="255">
        <v>51</v>
      </c>
    </row>
    <row r="7" spans="1:11">
      <c r="A7" s="389"/>
      <c r="B7" s="385" t="s">
        <v>687</v>
      </c>
      <c r="C7" s="18" t="s">
        <v>862</v>
      </c>
      <c r="D7" s="184">
        <v>30</v>
      </c>
      <c r="E7" s="183">
        <f t="shared" si="0"/>
        <v>3</v>
      </c>
      <c r="F7" s="184" t="s">
        <v>381</v>
      </c>
      <c r="G7" s="252">
        <v>0.69</v>
      </c>
      <c r="H7" s="253">
        <v>4.8</v>
      </c>
      <c r="I7" s="254">
        <v>3.43</v>
      </c>
      <c r="J7" s="254">
        <v>0</v>
      </c>
      <c r="K7" s="255">
        <v>50.06</v>
      </c>
    </row>
    <row r="8" spans="1:11">
      <c r="A8" s="389"/>
      <c r="B8" s="385"/>
      <c r="C8" s="18" t="s">
        <v>537</v>
      </c>
      <c r="D8" s="184">
        <v>1</v>
      </c>
      <c r="E8" s="183">
        <f t="shared" si="0"/>
        <v>0.1</v>
      </c>
      <c r="F8" s="184" t="s">
        <v>391</v>
      </c>
      <c r="G8" s="256">
        <v>0.13</v>
      </c>
      <c r="H8" s="253">
        <v>0</v>
      </c>
      <c r="I8" s="254">
        <v>0.63</v>
      </c>
      <c r="J8" s="254">
        <v>0</v>
      </c>
      <c r="K8" s="255">
        <v>5.63</v>
      </c>
    </row>
    <row r="9" spans="1:11">
      <c r="A9" s="389"/>
      <c r="B9" s="385"/>
      <c r="C9" s="18" t="s">
        <v>388</v>
      </c>
      <c r="D9" s="184">
        <v>5</v>
      </c>
      <c r="E9" s="183">
        <f t="shared" si="0"/>
        <v>0.5</v>
      </c>
      <c r="F9" s="226" t="s">
        <v>391</v>
      </c>
      <c r="G9" s="257">
        <v>1</v>
      </c>
      <c r="H9" s="258">
        <v>0</v>
      </c>
      <c r="I9" s="259">
        <v>5</v>
      </c>
      <c r="J9" s="259">
        <v>0</v>
      </c>
      <c r="K9" s="255">
        <v>45</v>
      </c>
    </row>
    <row r="10" spans="1:11">
      <c r="A10" s="389"/>
      <c r="B10" s="385"/>
      <c r="C10" s="18" t="s">
        <v>618</v>
      </c>
      <c r="D10" s="184">
        <v>20</v>
      </c>
      <c r="E10" s="183">
        <f t="shared" si="0"/>
        <v>2</v>
      </c>
      <c r="F10" s="184" t="s">
        <v>382</v>
      </c>
      <c r="G10" s="252">
        <v>0.2</v>
      </c>
      <c r="H10" s="253">
        <v>0.2</v>
      </c>
      <c r="I10" s="254">
        <v>0</v>
      </c>
      <c r="J10" s="254">
        <v>1</v>
      </c>
      <c r="K10" s="255">
        <v>4.8</v>
      </c>
    </row>
    <row r="11" spans="1:11">
      <c r="A11" s="389"/>
      <c r="B11" s="385"/>
      <c r="C11" s="18" t="s">
        <v>688</v>
      </c>
      <c r="D11" s="184" t="s">
        <v>473</v>
      </c>
      <c r="E11" s="183"/>
      <c r="F11" s="184"/>
      <c r="G11" s="252"/>
      <c r="H11" s="253"/>
      <c r="I11" s="254"/>
      <c r="J11" s="254"/>
      <c r="K11" s="255"/>
    </row>
    <row r="12" spans="1:11">
      <c r="A12" s="389"/>
      <c r="B12" s="385"/>
      <c r="C12" s="18" t="s">
        <v>689</v>
      </c>
      <c r="D12" s="184" t="s">
        <v>473</v>
      </c>
      <c r="E12" s="183"/>
      <c r="F12" s="184"/>
      <c r="G12" s="252"/>
      <c r="H12" s="253"/>
      <c r="I12" s="254"/>
      <c r="J12" s="254"/>
      <c r="K12" s="255"/>
    </row>
    <row r="13" spans="1:11">
      <c r="A13" s="389"/>
      <c r="B13" s="385"/>
      <c r="C13" s="18" t="s">
        <v>431</v>
      </c>
      <c r="D13" s="184" t="s">
        <v>473</v>
      </c>
      <c r="E13" s="183"/>
      <c r="F13" s="184"/>
      <c r="G13" s="252"/>
      <c r="H13" s="253"/>
      <c r="I13" s="254"/>
      <c r="J13" s="254"/>
      <c r="K13" s="255"/>
    </row>
    <row r="14" spans="1:11">
      <c r="A14" s="389"/>
      <c r="B14" s="385" t="s">
        <v>690</v>
      </c>
      <c r="C14" s="18" t="s">
        <v>374</v>
      </c>
      <c r="D14" s="184">
        <v>40</v>
      </c>
      <c r="E14" s="183">
        <f t="shared" si="0"/>
        <v>4</v>
      </c>
      <c r="F14" s="184" t="s">
        <v>381</v>
      </c>
      <c r="G14" s="252">
        <v>0.73</v>
      </c>
      <c r="H14" s="253">
        <v>5.09</v>
      </c>
      <c r="I14" s="254">
        <v>3.64</v>
      </c>
      <c r="J14" s="254">
        <v>0</v>
      </c>
      <c r="K14" s="255">
        <v>53.09</v>
      </c>
    </row>
    <row r="15" spans="1:11">
      <c r="A15" s="389"/>
      <c r="B15" s="385"/>
      <c r="C15" s="18" t="s">
        <v>377</v>
      </c>
      <c r="D15" s="184">
        <v>1</v>
      </c>
      <c r="E15" s="183">
        <f t="shared" si="0"/>
        <v>0.1</v>
      </c>
      <c r="F15" s="184" t="s">
        <v>382</v>
      </c>
      <c r="G15" s="252">
        <v>0.01</v>
      </c>
      <c r="H15" s="253">
        <v>0.01</v>
      </c>
      <c r="I15" s="254">
        <v>0</v>
      </c>
      <c r="J15" s="254">
        <v>0.05</v>
      </c>
      <c r="K15" s="255">
        <v>0.24</v>
      </c>
    </row>
    <row r="16" spans="1:11">
      <c r="A16" s="389"/>
      <c r="B16" s="385"/>
      <c r="C16" s="18" t="s">
        <v>691</v>
      </c>
      <c r="D16" s="184">
        <v>10</v>
      </c>
      <c r="E16" s="183">
        <f t="shared" si="0"/>
        <v>1</v>
      </c>
      <c r="F16" s="184" t="s">
        <v>381</v>
      </c>
      <c r="G16" s="252">
        <v>0.13</v>
      </c>
      <c r="H16" s="253">
        <v>0.88</v>
      </c>
      <c r="I16" s="254">
        <v>0.63</v>
      </c>
      <c r="J16" s="254">
        <v>0</v>
      </c>
      <c r="K16" s="255">
        <v>9.1300000000000008</v>
      </c>
    </row>
    <row r="17" spans="1:11">
      <c r="A17" s="389"/>
      <c r="B17" s="385"/>
      <c r="C17" s="18" t="s">
        <v>655</v>
      </c>
      <c r="D17" s="184">
        <v>15</v>
      </c>
      <c r="E17" s="183">
        <f t="shared" si="0"/>
        <v>1.5</v>
      </c>
      <c r="F17" s="184" t="s">
        <v>380</v>
      </c>
      <c r="G17" s="252">
        <v>0.17</v>
      </c>
      <c r="H17" s="253">
        <v>0.33</v>
      </c>
      <c r="I17" s="254">
        <v>0</v>
      </c>
      <c r="J17" s="254">
        <v>2.5</v>
      </c>
      <c r="K17" s="255">
        <v>11.33</v>
      </c>
    </row>
    <row r="18" spans="1:11">
      <c r="A18" s="389"/>
      <c r="B18" s="385"/>
      <c r="C18" s="18" t="s">
        <v>388</v>
      </c>
      <c r="D18" s="184">
        <v>2</v>
      </c>
      <c r="E18" s="183">
        <f t="shared" si="0"/>
        <v>0.2</v>
      </c>
      <c r="F18" s="184" t="s">
        <v>391</v>
      </c>
      <c r="G18" s="252">
        <v>0.4</v>
      </c>
      <c r="H18" s="253">
        <v>0</v>
      </c>
      <c r="I18" s="254">
        <v>2</v>
      </c>
      <c r="J18" s="254">
        <v>0</v>
      </c>
      <c r="K18" s="255">
        <v>18</v>
      </c>
    </row>
    <row r="19" spans="1:11">
      <c r="A19" s="389"/>
      <c r="B19" s="381" t="s">
        <v>891</v>
      </c>
      <c r="C19" s="18" t="s">
        <v>693</v>
      </c>
      <c r="D19" s="184">
        <v>50</v>
      </c>
      <c r="E19" s="183">
        <f t="shared" si="0"/>
        <v>5</v>
      </c>
      <c r="F19" s="184" t="s">
        <v>382</v>
      </c>
      <c r="G19" s="256">
        <v>0.5</v>
      </c>
      <c r="H19" s="253">
        <v>0.5</v>
      </c>
      <c r="I19" s="254">
        <v>0</v>
      </c>
      <c r="J19" s="254">
        <v>2.5</v>
      </c>
      <c r="K19" s="255">
        <v>12</v>
      </c>
    </row>
    <row r="20" spans="1:11">
      <c r="A20" s="389"/>
      <c r="B20" s="385"/>
      <c r="C20" s="18" t="s">
        <v>397</v>
      </c>
      <c r="D20" s="184">
        <v>1</v>
      </c>
      <c r="E20" s="183">
        <f t="shared" si="0"/>
        <v>0.1</v>
      </c>
      <c r="F20" s="184" t="s">
        <v>382</v>
      </c>
      <c r="G20" s="256">
        <v>0.01</v>
      </c>
      <c r="H20" s="253">
        <v>0.01</v>
      </c>
      <c r="I20" s="254">
        <v>0</v>
      </c>
      <c r="J20" s="254">
        <v>0.05</v>
      </c>
      <c r="K20" s="255">
        <v>0.24</v>
      </c>
    </row>
    <row r="21" spans="1:11">
      <c r="A21" s="389"/>
      <c r="B21" s="385"/>
      <c r="C21" s="18" t="s">
        <v>388</v>
      </c>
      <c r="D21" s="184">
        <v>3</v>
      </c>
      <c r="E21" s="183">
        <f t="shared" si="0"/>
        <v>0.3</v>
      </c>
      <c r="F21" s="226" t="s">
        <v>391</v>
      </c>
      <c r="G21" s="257">
        <v>0.6</v>
      </c>
      <c r="H21" s="258">
        <v>0</v>
      </c>
      <c r="I21" s="259">
        <v>3</v>
      </c>
      <c r="J21" s="259">
        <v>0</v>
      </c>
      <c r="K21" s="255">
        <v>27</v>
      </c>
    </row>
    <row r="22" spans="1:11">
      <c r="A22" s="389"/>
      <c r="B22" s="385"/>
      <c r="C22" s="18" t="s">
        <v>694</v>
      </c>
      <c r="D22" s="184">
        <v>10</v>
      </c>
      <c r="E22" s="183">
        <f t="shared" si="0"/>
        <v>1</v>
      </c>
      <c r="F22" s="184" t="s">
        <v>382</v>
      </c>
      <c r="G22" s="252">
        <v>0.1</v>
      </c>
      <c r="H22" s="253">
        <v>0.1</v>
      </c>
      <c r="I22" s="254">
        <v>0</v>
      </c>
      <c r="J22" s="254">
        <v>0.5</v>
      </c>
      <c r="K22" s="255">
        <v>2.4</v>
      </c>
    </row>
    <row r="23" spans="1:11">
      <c r="A23" s="389"/>
      <c r="B23" s="385" t="s">
        <v>695</v>
      </c>
      <c r="C23" s="18" t="s">
        <v>504</v>
      </c>
      <c r="D23" s="184">
        <v>10</v>
      </c>
      <c r="E23" s="183">
        <f t="shared" si="0"/>
        <v>1</v>
      </c>
      <c r="F23" s="184" t="s">
        <v>382</v>
      </c>
      <c r="G23" s="252">
        <v>0.1</v>
      </c>
      <c r="H23" s="253">
        <v>0.1</v>
      </c>
      <c r="I23" s="254">
        <v>0</v>
      </c>
      <c r="J23" s="254">
        <v>0.5</v>
      </c>
      <c r="K23" s="255">
        <v>2.4</v>
      </c>
    </row>
    <row r="24" spans="1:11">
      <c r="A24" s="389"/>
      <c r="B24" s="385"/>
      <c r="C24" s="18" t="s">
        <v>696</v>
      </c>
      <c r="D24" s="184">
        <v>10</v>
      </c>
      <c r="E24" s="183">
        <f t="shared" si="0"/>
        <v>1</v>
      </c>
      <c r="F24" s="184" t="s">
        <v>382</v>
      </c>
      <c r="G24" s="252">
        <v>0.1</v>
      </c>
      <c r="H24" s="253">
        <v>0.1</v>
      </c>
      <c r="I24" s="254">
        <v>0</v>
      </c>
      <c r="J24" s="254">
        <v>0.5</v>
      </c>
      <c r="K24" s="255">
        <v>2.4</v>
      </c>
    </row>
    <row r="25" spans="1:11">
      <c r="A25" s="389"/>
      <c r="B25" s="385"/>
      <c r="C25" s="18" t="s">
        <v>393</v>
      </c>
      <c r="D25" s="184">
        <v>10</v>
      </c>
      <c r="E25" s="183">
        <f t="shared" si="0"/>
        <v>1</v>
      </c>
      <c r="F25" s="184" t="s">
        <v>382</v>
      </c>
      <c r="G25" s="252">
        <v>0.1</v>
      </c>
      <c r="H25" s="253">
        <v>0.1</v>
      </c>
      <c r="I25" s="254">
        <v>0</v>
      </c>
      <c r="J25" s="254">
        <v>0.5</v>
      </c>
      <c r="K25" s="255">
        <v>2.4</v>
      </c>
    </row>
    <row r="26" spans="1:11">
      <c r="A26" s="389"/>
      <c r="B26" s="385"/>
      <c r="C26" s="18" t="s">
        <v>653</v>
      </c>
      <c r="D26" s="184">
        <v>5</v>
      </c>
      <c r="E26" s="183">
        <f t="shared" si="0"/>
        <v>0.5</v>
      </c>
      <c r="F26" s="184" t="s">
        <v>382</v>
      </c>
      <c r="G26" s="252">
        <v>0.05</v>
      </c>
      <c r="H26" s="253">
        <v>0.05</v>
      </c>
      <c r="I26" s="254">
        <v>0</v>
      </c>
      <c r="J26" s="254">
        <v>0.25</v>
      </c>
      <c r="K26" s="255">
        <v>1.2</v>
      </c>
    </row>
    <row r="27" spans="1:11">
      <c r="A27" s="389"/>
      <c r="B27" s="385"/>
      <c r="C27" s="18" t="s">
        <v>458</v>
      </c>
      <c r="D27" s="184">
        <v>3</v>
      </c>
      <c r="E27" s="183">
        <f t="shared" si="0"/>
        <v>0.3</v>
      </c>
      <c r="F27" s="184" t="s">
        <v>381</v>
      </c>
      <c r="G27" s="252">
        <v>0.09</v>
      </c>
      <c r="H27" s="253">
        <v>0.6</v>
      </c>
      <c r="I27" s="254">
        <v>0.43</v>
      </c>
      <c r="J27" s="254">
        <v>0</v>
      </c>
      <c r="K27" s="255">
        <v>6.26</v>
      </c>
    </row>
    <row r="28" spans="1:11">
      <c r="A28" s="390" t="s">
        <v>208</v>
      </c>
      <c r="B28" s="385" t="s">
        <v>697</v>
      </c>
      <c r="C28" s="18" t="s">
        <v>400</v>
      </c>
      <c r="D28" s="184">
        <v>120</v>
      </c>
      <c r="E28" s="183">
        <f t="shared" si="0"/>
        <v>12</v>
      </c>
      <c r="F28" s="184" t="s">
        <v>402</v>
      </c>
      <c r="G28" s="252">
        <v>0.5</v>
      </c>
      <c r="H28" s="253">
        <v>4</v>
      </c>
      <c r="I28" s="254">
        <v>2</v>
      </c>
      <c r="J28" s="254">
        <v>6</v>
      </c>
      <c r="K28" s="255">
        <v>58</v>
      </c>
    </row>
    <row r="29" spans="1:11">
      <c r="A29" s="389"/>
      <c r="B29" s="385"/>
      <c r="C29" s="18" t="s">
        <v>547</v>
      </c>
      <c r="D29" s="184">
        <v>30</v>
      </c>
      <c r="E29" s="183">
        <f t="shared" si="0"/>
        <v>3</v>
      </c>
      <c r="F29" s="184" t="s">
        <v>380</v>
      </c>
      <c r="G29" s="252">
        <v>1.5</v>
      </c>
      <c r="H29" s="253">
        <v>3</v>
      </c>
      <c r="I29" s="254">
        <v>0</v>
      </c>
      <c r="J29" s="254">
        <v>22.5</v>
      </c>
      <c r="K29" s="255">
        <v>102</v>
      </c>
    </row>
    <row r="30" spans="1:11" ht="17.25" thickBot="1">
      <c r="A30" s="389"/>
      <c r="B30" s="385"/>
      <c r="C30" s="18" t="s">
        <v>431</v>
      </c>
      <c r="D30" s="184" t="s">
        <v>473</v>
      </c>
      <c r="E30" s="183"/>
      <c r="F30" s="184"/>
      <c r="G30" s="185"/>
      <c r="H30" s="186"/>
      <c r="I30" s="184"/>
      <c r="J30" s="184"/>
      <c r="K30" s="222"/>
    </row>
    <row r="31" spans="1:11" ht="23.25" customHeight="1" thickTop="1">
      <c r="A31" s="379" t="s">
        <v>209</v>
      </c>
      <c r="B31" s="380"/>
      <c r="C31" s="41"/>
      <c r="D31" s="42"/>
      <c r="E31" s="42"/>
      <c r="F31" s="42"/>
      <c r="G31" s="27"/>
      <c r="H31" s="43">
        <f>SUM(H3:H30)</f>
        <v>26.370000000000008</v>
      </c>
      <c r="I31" s="44">
        <f>SUM(I3:I30)</f>
        <v>20.76</v>
      </c>
      <c r="J31" s="44">
        <f>SUM(J3:J30)</f>
        <v>100.6</v>
      </c>
      <c r="K31" s="168">
        <f>(H31+J31)*4+I31*9</f>
        <v>694.72</v>
      </c>
    </row>
    <row r="32" spans="1:11" ht="23.25" customHeight="1">
      <c r="A32" s="386" t="s">
        <v>210</v>
      </c>
      <c r="B32" s="387"/>
      <c r="C32" s="55"/>
      <c r="D32" s="54"/>
      <c r="E32" s="54"/>
      <c r="F32" s="54"/>
      <c r="G32" s="45"/>
      <c r="H32" s="57">
        <f>H31*4/K31</f>
        <v>0.1518309534776601</v>
      </c>
      <c r="I32" s="58">
        <f>I31*9/K31</f>
        <v>0.26894288346384154</v>
      </c>
      <c r="J32" s="58">
        <f>J31*4/K31</f>
        <v>0.57922616305849828</v>
      </c>
      <c r="K32" s="58">
        <f>SUM(H32:J32)</f>
        <v>0.99999999999999989</v>
      </c>
    </row>
  </sheetData>
  <mergeCells count="16">
    <mergeCell ref="C1:D1"/>
    <mergeCell ref="E1:F1"/>
    <mergeCell ref="H1:K1"/>
    <mergeCell ref="A31:B31"/>
    <mergeCell ref="A32:B32"/>
    <mergeCell ref="A1:B1"/>
    <mergeCell ref="A5:A27"/>
    <mergeCell ref="A28:A30"/>
    <mergeCell ref="A3:A4"/>
    <mergeCell ref="B3:B4"/>
    <mergeCell ref="B5:B6"/>
    <mergeCell ref="B7:B13"/>
    <mergeCell ref="B14:B18"/>
    <mergeCell ref="B19:B22"/>
    <mergeCell ref="B23:B27"/>
    <mergeCell ref="B28:B30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90" zoomScaleNormal="90" zoomScaleSheetLayoutView="75" workbookViewId="0">
      <selection activeCell="G7" sqref="G7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17" customWidth="1"/>
    <col min="6" max="6" width="5.875" style="17" customWidth="1"/>
    <col min="7" max="7" width="7.375" style="17" bestFit="1" customWidth="1"/>
    <col min="8" max="10" width="7.125" style="17" customWidth="1"/>
    <col min="11" max="11" width="7.125" style="167" customWidth="1"/>
    <col min="12" max="16384" width="9" style="19"/>
  </cols>
  <sheetData>
    <row r="1" spans="1:11" ht="28.5" customHeight="1">
      <c r="A1" s="401" t="s">
        <v>41</v>
      </c>
      <c r="B1" s="402"/>
      <c r="C1" s="403" t="s">
        <v>45</v>
      </c>
      <c r="D1" s="403"/>
      <c r="E1" s="404">
        <v>100</v>
      </c>
      <c r="F1" s="404"/>
      <c r="G1" s="170" t="s">
        <v>42</v>
      </c>
      <c r="H1" s="347" t="s">
        <v>43</v>
      </c>
      <c r="I1" s="348"/>
      <c r="J1" s="348"/>
      <c r="K1" s="349"/>
    </row>
    <row r="2" spans="1:11" s="49" customFormat="1" ht="22.5" customHeight="1" thickBot="1">
      <c r="A2" s="35">
        <v>17</v>
      </c>
      <c r="B2" s="228" t="s">
        <v>0</v>
      </c>
      <c r="C2" s="36" t="s">
        <v>1</v>
      </c>
      <c r="D2" s="46" t="s">
        <v>40</v>
      </c>
      <c r="E2" s="66" t="s">
        <v>44</v>
      </c>
      <c r="F2" s="36" t="s">
        <v>2</v>
      </c>
      <c r="G2" s="91" t="s">
        <v>33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88" t="s">
        <v>36</v>
      </c>
      <c r="B3" s="381" t="s">
        <v>916</v>
      </c>
      <c r="C3" s="18" t="s">
        <v>400</v>
      </c>
      <c r="D3" s="232">
        <v>120</v>
      </c>
      <c r="E3" s="183">
        <f>D3*$E$1/1000</f>
        <v>12</v>
      </c>
      <c r="F3" s="232" t="s">
        <v>402</v>
      </c>
      <c r="G3" s="257">
        <v>0.5</v>
      </c>
      <c r="H3" s="266">
        <v>4</v>
      </c>
      <c r="I3" s="254">
        <v>2</v>
      </c>
      <c r="J3" s="254">
        <v>6</v>
      </c>
      <c r="K3" s="255">
        <v>58</v>
      </c>
    </row>
    <row r="4" spans="1:11">
      <c r="A4" s="389"/>
      <c r="B4" s="385"/>
      <c r="C4" s="229" t="s">
        <v>912</v>
      </c>
      <c r="D4" s="232">
        <v>55</v>
      </c>
      <c r="E4" s="183">
        <f t="shared" ref="E4:E22" si="0">D4*$E$1/1000</f>
        <v>5.5</v>
      </c>
      <c r="F4" s="232" t="s">
        <v>380</v>
      </c>
      <c r="G4" s="257">
        <v>1</v>
      </c>
      <c r="H4" s="266">
        <v>2</v>
      </c>
      <c r="I4" s="254">
        <v>0</v>
      </c>
      <c r="J4" s="254">
        <v>15</v>
      </c>
      <c r="K4" s="255">
        <v>68</v>
      </c>
    </row>
    <row r="5" spans="1:11">
      <c r="A5" s="389"/>
      <c r="B5" s="385"/>
      <c r="C5" s="229" t="s">
        <v>917</v>
      </c>
      <c r="D5" s="232">
        <v>40</v>
      </c>
      <c r="E5" s="183">
        <f t="shared" si="0"/>
        <v>4</v>
      </c>
      <c r="F5" s="232" t="s">
        <v>424</v>
      </c>
      <c r="G5" s="256">
        <v>0.4</v>
      </c>
      <c r="H5" s="266">
        <v>2.8</v>
      </c>
      <c r="I5" s="254">
        <v>1.2</v>
      </c>
      <c r="J5" s="254">
        <v>0</v>
      </c>
      <c r="K5" s="255">
        <v>22</v>
      </c>
    </row>
    <row r="6" spans="1:11">
      <c r="A6" s="395"/>
      <c r="B6" s="246" t="s">
        <v>241</v>
      </c>
      <c r="C6" s="18" t="s">
        <v>241</v>
      </c>
      <c r="D6" s="246">
        <v>80</v>
      </c>
      <c r="E6" s="183">
        <f t="shared" si="0"/>
        <v>8</v>
      </c>
      <c r="F6" s="246" t="s">
        <v>852</v>
      </c>
      <c r="G6" s="256">
        <v>0.5714285714285714</v>
      </c>
      <c r="H6" s="266">
        <v>0</v>
      </c>
      <c r="I6" s="254">
        <v>0</v>
      </c>
      <c r="J6" s="254">
        <v>8.5714285714285712</v>
      </c>
      <c r="K6" s="255">
        <v>34.285714285714285</v>
      </c>
    </row>
    <row r="7" spans="1:11">
      <c r="A7" s="390" t="s">
        <v>37</v>
      </c>
      <c r="B7" s="385" t="s">
        <v>260</v>
      </c>
      <c r="C7" s="18" t="s">
        <v>379</v>
      </c>
      <c r="D7" s="232">
        <v>45</v>
      </c>
      <c r="E7" s="183">
        <f t="shared" si="0"/>
        <v>4.5</v>
      </c>
      <c r="F7" s="232" t="s">
        <v>380</v>
      </c>
      <c r="G7" s="252">
        <v>2.25</v>
      </c>
      <c r="H7" s="253">
        <v>4.5</v>
      </c>
      <c r="I7" s="254">
        <v>0</v>
      </c>
      <c r="J7" s="254">
        <v>33.75</v>
      </c>
      <c r="K7" s="255">
        <v>153</v>
      </c>
    </row>
    <row r="8" spans="1:11">
      <c r="A8" s="389"/>
      <c r="B8" s="385"/>
      <c r="C8" s="18" t="s">
        <v>560</v>
      </c>
      <c r="D8" s="232">
        <v>2</v>
      </c>
      <c r="E8" s="183">
        <f t="shared" si="0"/>
        <v>0.2</v>
      </c>
      <c r="F8" s="232" t="s">
        <v>391</v>
      </c>
      <c r="G8" s="252">
        <v>0.25</v>
      </c>
      <c r="H8" s="253">
        <v>0</v>
      </c>
      <c r="I8" s="254">
        <v>1.25</v>
      </c>
      <c r="J8" s="254">
        <v>0</v>
      </c>
      <c r="K8" s="255">
        <v>11.25</v>
      </c>
    </row>
    <row r="9" spans="1:11">
      <c r="A9" s="389"/>
      <c r="B9" s="385" t="s">
        <v>698</v>
      </c>
      <c r="C9" s="18" t="s">
        <v>483</v>
      </c>
      <c r="D9" s="232">
        <v>25</v>
      </c>
      <c r="E9" s="183">
        <f t="shared" si="0"/>
        <v>2.5</v>
      </c>
      <c r="F9" s="232" t="s">
        <v>381</v>
      </c>
      <c r="G9" s="252">
        <v>0.71</v>
      </c>
      <c r="H9" s="253">
        <v>5</v>
      </c>
      <c r="I9" s="254">
        <v>3.57</v>
      </c>
      <c r="J9" s="254">
        <v>0</v>
      </c>
      <c r="K9" s="255">
        <v>52.14</v>
      </c>
    </row>
    <row r="10" spans="1:11">
      <c r="A10" s="389"/>
      <c r="B10" s="385"/>
      <c r="C10" s="18" t="s">
        <v>699</v>
      </c>
      <c r="D10" s="232">
        <v>20</v>
      </c>
      <c r="E10" s="183">
        <f t="shared" si="0"/>
        <v>2</v>
      </c>
      <c r="F10" s="232" t="s">
        <v>382</v>
      </c>
      <c r="G10" s="252">
        <v>0.2</v>
      </c>
      <c r="H10" s="253">
        <v>0.2</v>
      </c>
      <c r="I10" s="254">
        <v>0</v>
      </c>
      <c r="J10" s="254">
        <v>1</v>
      </c>
      <c r="K10" s="255">
        <v>4.8</v>
      </c>
    </row>
    <row r="11" spans="1:11">
      <c r="A11" s="389"/>
      <c r="B11" s="385"/>
      <c r="C11" s="18" t="s">
        <v>388</v>
      </c>
      <c r="D11" s="232">
        <v>5</v>
      </c>
      <c r="E11" s="183">
        <f t="shared" si="0"/>
        <v>0.5</v>
      </c>
      <c r="F11" s="232" t="s">
        <v>391</v>
      </c>
      <c r="G11" s="252">
        <v>1</v>
      </c>
      <c r="H11" s="258">
        <v>0</v>
      </c>
      <c r="I11" s="259">
        <v>5</v>
      </c>
      <c r="J11" s="259">
        <v>0</v>
      </c>
      <c r="K11" s="255">
        <v>45</v>
      </c>
    </row>
    <row r="12" spans="1:11">
      <c r="A12" s="389"/>
      <c r="B12" s="385"/>
      <c r="C12" s="18" t="s">
        <v>468</v>
      </c>
      <c r="D12" s="232" t="s">
        <v>473</v>
      </c>
      <c r="E12" s="183"/>
      <c r="F12" s="232"/>
      <c r="G12" s="252"/>
      <c r="H12" s="253"/>
      <c r="I12" s="254"/>
      <c r="J12" s="254"/>
      <c r="K12" s="255"/>
    </row>
    <row r="13" spans="1:11">
      <c r="A13" s="389"/>
      <c r="B13" s="385"/>
      <c r="C13" s="21" t="s">
        <v>595</v>
      </c>
      <c r="D13" s="232">
        <v>10</v>
      </c>
      <c r="E13" s="183">
        <f t="shared" si="0"/>
        <v>1</v>
      </c>
      <c r="F13" s="232" t="s">
        <v>382</v>
      </c>
      <c r="G13" s="256">
        <v>0.1</v>
      </c>
      <c r="H13" s="253">
        <v>0.1</v>
      </c>
      <c r="I13" s="254">
        <v>0</v>
      </c>
      <c r="J13" s="254">
        <v>0.5</v>
      </c>
      <c r="K13" s="255">
        <v>2.4</v>
      </c>
    </row>
    <row r="14" spans="1:11">
      <c r="A14" s="389"/>
      <c r="B14" s="385"/>
      <c r="C14" s="18" t="s">
        <v>436</v>
      </c>
      <c r="D14" s="232">
        <v>20</v>
      </c>
      <c r="E14" s="183">
        <f t="shared" si="0"/>
        <v>2</v>
      </c>
      <c r="F14" s="233" t="s">
        <v>404</v>
      </c>
      <c r="G14" s="257">
        <v>0.09</v>
      </c>
      <c r="H14" s="258">
        <v>0</v>
      </c>
      <c r="I14" s="259">
        <v>0</v>
      </c>
      <c r="J14" s="259">
        <v>1.36</v>
      </c>
      <c r="K14" s="255">
        <v>5.45</v>
      </c>
    </row>
    <row r="15" spans="1:11">
      <c r="A15" s="389"/>
      <c r="B15" s="385" t="s">
        <v>700</v>
      </c>
      <c r="C15" s="18" t="s">
        <v>421</v>
      </c>
      <c r="D15" s="232">
        <v>40</v>
      </c>
      <c r="E15" s="183">
        <f t="shared" si="0"/>
        <v>4</v>
      </c>
      <c r="F15" s="232" t="s">
        <v>382</v>
      </c>
      <c r="G15" s="252">
        <v>0.4</v>
      </c>
      <c r="H15" s="253">
        <v>0.4</v>
      </c>
      <c r="I15" s="254">
        <v>0</v>
      </c>
      <c r="J15" s="254">
        <v>2</v>
      </c>
      <c r="K15" s="255">
        <v>9.6</v>
      </c>
    </row>
    <row r="16" spans="1:11">
      <c r="A16" s="389"/>
      <c r="B16" s="385"/>
      <c r="C16" s="18" t="s">
        <v>701</v>
      </c>
      <c r="D16" s="232">
        <v>10</v>
      </c>
      <c r="E16" s="183">
        <f t="shared" si="0"/>
        <v>1</v>
      </c>
      <c r="F16" s="232" t="s">
        <v>382</v>
      </c>
      <c r="G16" s="252">
        <v>0.1</v>
      </c>
      <c r="H16" s="253">
        <v>0.1</v>
      </c>
      <c r="I16" s="254">
        <v>0</v>
      </c>
      <c r="J16" s="254">
        <v>0.5</v>
      </c>
      <c r="K16" s="255">
        <v>2.4</v>
      </c>
    </row>
    <row r="17" spans="1:11">
      <c r="A17" s="389"/>
      <c r="B17" s="385"/>
      <c r="C17" s="18" t="s">
        <v>559</v>
      </c>
      <c r="D17" s="232">
        <v>10</v>
      </c>
      <c r="E17" s="183">
        <f t="shared" si="0"/>
        <v>1</v>
      </c>
      <c r="F17" s="232" t="s">
        <v>382</v>
      </c>
      <c r="G17" s="252">
        <v>0.1</v>
      </c>
      <c r="H17" s="253">
        <v>0.1</v>
      </c>
      <c r="I17" s="254">
        <v>0</v>
      </c>
      <c r="J17" s="254">
        <v>0.5</v>
      </c>
      <c r="K17" s="255">
        <v>2.4</v>
      </c>
    </row>
    <row r="18" spans="1:11">
      <c r="A18" s="389"/>
      <c r="B18" s="385"/>
      <c r="C18" s="18" t="s">
        <v>522</v>
      </c>
      <c r="D18" s="232">
        <v>10</v>
      </c>
      <c r="E18" s="183">
        <f t="shared" si="0"/>
        <v>1</v>
      </c>
      <c r="F18" s="232" t="s">
        <v>382</v>
      </c>
      <c r="G18" s="252">
        <v>0.1</v>
      </c>
      <c r="H18" s="253">
        <v>0.1</v>
      </c>
      <c r="I18" s="254">
        <v>0</v>
      </c>
      <c r="J18" s="254">
        <v>0.5</v>
      </c>
      <c r="K18" s="255">
        <v>2.4</v>
      </c>
    </row>
    <row r="19" spans="1:11">
      <c r="A19" s="389"/>
      <c r="B19" s="385"/>
      <c r="C19" s="18" t="s">
        <v>388</v>
      </c>
      <c r="D19" s="232">
        <v>2</v>
      </c>
      <c r="E19" s="183">
        <f t="shared" si="0"/>
        <v>0.2</v>
      </c>
      <c r="F19" s="232" t="s">
        <v>391</v>
      </c>
      <c r="G19" s="252">
        <v>0.4</v>
      </c>
      <c r="H19" s="253">
        <v>0</v>
      </c>
      <c r="I19" s="254">
        <v>2</v>
      </c>
      <c r="J19" s="254">
        <v>0</v>
      </c>
      <c r="K19" s="255">
        <v>18</v>
      </c>
    </row>
    <row r="20" spans="1:11">
      <c r="A20" s="389"/>
      <c r="B20" s="381" t="s">
        <v>892</v>
      </c>
      <c r="C20" s="18" t="s">
        <v>703</v>
      </c>
      <c r="D20" s="232">
        <v>55</v>
      </c>
      <c r="E20" s="183">
        <f t="shared" si="0"/>
        <v>5.5</v>
      </c>
      <c r="F20" s="232" t="s">
        <v>382</v>
      </c>
      <c r="G20" s="252">
        <v>0.55000000000000004</v>
      </c>
      <c r="H20" s="253">
        <v>0.55000000000000004</v>
      </c>
      <c r="I20" s="254">
        <v>0</v>
      </c>
      <c r="J20" s="254">
        <v>2.75</v>
      </c>
      <c r="K20" s="255">
        <v>13.2</v>
      </c>
    </row>
    <row r="21" spans="1:11">
      <c r="A21" s="389"/>
      <c r="B21" s="385"/>
      <c r="C21" s="18" t="s">
        <v>388</v>
      </c>
      <c r="D21" s="232">
        <v>2</v>
      </c>
      <c r="E21" s="183">
        <f t="shared" si="0"/>
        <v>0.2</v>
      </c>
      <c r="F21" s="232" t="s">
        <v>391</v>
      </c>
      <c r="G21" s="252">
        <v>0.4</v>
      </c>
      <c r="H21" s="253">
        <v>0</v>
      </c>
      <c r="I21" s="254">
        <v>2</v>
      </c>
      <c r="J21" s="254">
        <v>0</v>
      </c>
      <c r="K21" s="255">
        <v>18</v>
      </c>
    </row>
    <row r="22" spans="1:11">
      <c r="A22" s="389"/>
      <c r="B22" s="385"/>
      <c r="C22" s="18" t="s">
        <v>397</v>
      </c>
      <c r="D22" s="232">
        <v>1</v>
      </c>
      <c r="E22" s="183">
        <f t="shared" si="0"/>
        <v>0.1</v>
      </c>
      <c r="F22" s="232" t="s">
        <v>382</v>
      </c>
      <c r="G22" s="252">
        <v>0.01</v>
      </c>
      <c r="H22" s="253">
        <v>0.01</v>
      </c>
      <c r="I22" s="254">
        <v>0</v>
      </c>
      <c r="J22" s="254">
        <v>0.05</v>
      </c>
      <c r="K22" s="255">
        <v>0.24</v>
      </c>
    </row>
    <row r="23" spans="1:11">
      <c r="A23" s="389"/>
      <c r="B23" s="385"/>
      <c r="C23" s="18" t="s">
        <v>395</v>
      </c>
      <c r="D23" s="232">
        <v>15</v>
      </c>
      <c r="E23" s="183">
        <f t="shared" ref="E23:E27" si="1">D23*$E$1/1000</f>
        <v>1.5</v>
      </c>
      <c r="F23" s="232" t="s">
        <v>382</v>
      </c>
      <c r="G23" s="252">
        <v>0.15</v>
      </c>
      <c r="H23" s="253">
        <v>0.15</v>
      </c>
      <c r="I23" s="254">
        <v>0</v>
      </c>
      <c r="J23" s="254">
        <v>0.75</v>
      </c>
      <c r="K23" s="255">
        <v>3.6</v>
      </c>
    </row>
    <row r="24" spans="1:11">
      <c r="A24" s="389"/>
      <c r="B24" s="385" t="s">
        <v>704</v>
      </c>
      <c r="C24" s="18" t="s">
        <v>522</v>
      </c>
      <c r="D24" s="232">
        <v>20</v>
      </c>
      <c r="E24" s="183">
        <f t="shared" si="1"/>
        <v>2</v>
      </c>
      <c r="F24" s="232" t="s">
        <v>382</v>
      </c>
      <c r="G24" s="252">
        <v>0.2</v>
      </c>
      <c r="H24" s="253">
        <v>0.2</v>
      </c>
      <c r="I24" s="254">
        <v>0</v>
      </c>
      <c r="J24" s="254">
        <v>1</v>
      </c>
      <c r="K24" s="255">
        <v>4.8</v>
      </c>
    </row>
    <row r="25" spans="1:11">
      <c r="A25" s="389"/>
      <c r="B25" s="385"/>
      <c r="C25" s="18" t="s">
        <v>518</v>
      </c>
      <c r="D25" s="232">
        <v>40</v>
      </c>
      <c r="E25" s="183">
        <f t="shared" si="1"/>
        <v>4</v>
      </c>
      <c r="F25" s="232" t="s">
        <v>404</v>
      </c>
      <c r="G25" s="252">
        <v>0.30769230769230771</v>
      </c>
      <c r="H25" s="253">
        <v>0</v>
      </c>
      <c r="I25" s="254">
        <v>0</v>
      </c>
      <c r="J25" s="254">
        <v>4.6153846153846159</v>
      </c>
      <c r="K25" s="255">
        <v>18.461538461538463</v>
      </c>
    </row>
    <row r="26" spans="1:11">
      <c r="A26" s="389"/>
      <c r="B26" s="385"/>
      <c r="C26" s="18" t="s">
        <v>705</v>
      </c>
      <c r="D26" s="232">
        <v>20</v>
      </c>
      <c r="E26" s="183">
        <f t="shared" si="1"/>
        <v>2</v>
      </c>
      <c r="F26" s="232" t="s">
        <v>381</v>
      </c>
      <c r="G26" s="252">
        <v>0.4</v>
      </c>
      <c r="H26" s="253">
        <v>2.8</v>
      </c>
      <c r="I26" s="254">
        <v>2</v>
      </c>
      <c r="J26" s="254">
        <v>0</v>
      </c>
      <c r="K26" s="255">
        <v>29.2</v>
      </c>
    </row>
    <row r="27" spans="1:11">
      <c r="A27" s="390" t="s">
        <v>10</v>
      </c>
      <c r="B27" s="385" t="s">
        <v>706</v>
      </c>
      <c r="C27" s="18" t="s">
        <v>392</v>
      </c>
      <c r="D27" s="232">
        <v>25</v>
      </c>
      <c r="E27" s="183">
        <f t="shared" si="1"/>
        <v>2.5</v>
      </c>
      <c r="F27" s="232" t="s">
        <v>380</v>
      </c>
      <c r="G27" s="252">
        <v>1.6666666666666667</v>
      </c>
      <c r="H27" s="253">
        <v>3.3333333333333335</v>
      </c>
      <c r="I27" s="254">
        <v>0</v>
      </c>
      <c r="J27" s="254">
        <v>25</v>
      </c>
      <c r="K27" s="255">
        <v>113.33333333333333</v>
      </c>
    </row>
    <row r="28" spans="1:11">
      <c r="A28" s="389"/>
      <c r="B28" s="385"/>
      <c r="C28" s="18" t="s">
        <v>707</v>
      </c>
      <c r="D28" s="232">
        <v>10</v>
      </c>
      <c r="E28" s="183">
        <f>D27*$E$1/1000</f>
        <v>2.5</v>
      </c>
      <c r="F28" s="232" t="s">
        <v>381</v>
      </c>
      <c r="G28" s="252">
        <v>0.18</v>
      </c>
      <c r="H28" s="253">
        <v>1.27</v>
      </c>
      <c r="I28" s="254">
        <v>0.91</v>
      </c>
      <c r="J28" s="254">
        <v>0</v>
      </c>
      <c r="K28" s="255">
        <v>13.27</v>
      </c>
    </row>
    <row r="29" spans="1:11">
      <c r="A29" s="389"/>
      <c r="B29" s="385"/>
      <c r="C29" s="18" t="s">
        <v>629</v>
      </c>
      <c r="D29" s="232">
        <v>1</v>
      </c>
      <c r="E29" s="183">
        <f>D28*$E$1/1000</f>
        <v>1</v>
      </c>
      <c r="F29" s="232" t="s">
        <v>382</v>
      </c>
      <c r="G29" s="256">
        <v>0.01</v>
      </c>
      <c r="H29" s="253">
        <v>0.01</v>
      </c>
      <c r="I29" s="254">
        <v>0</v>
      </c>
      <c r="J29" s="254">
        <v>0.05</v>
      </c>
      <c r="K29" s="255">
        <v>0.24</v>
      </c>
    </row>
    <row r="30" spans="1:11" ht="17.25" thickBot="1">
      <c r="A30" s="389"/>
      <c r="B30" s="385"/>
      <c r="C30" s="18" t="s">
        <v>377</v>
      </c>
      <c r="D30" s="232">
        <v>1</v>
      </c>
      <c r="E30" s="183">
        <f>D29*$E$1/1000</f>
        <v>0.1</v>
      </c>
      <c r="F30" s="232" t="s">
        <v>382</v>
      </c>
      <c r="G30" s="256">
        <v>0.01</v>
      </c>
      <c r="H30" s="253">
        <v>0.01</v>
      </c>
      <c r="I30" s="254">
        <v>0</v>
      </c>
      <c r="J30" s="254">
        <v>0.05</v>
      </c>
      <c r="K30" s="255">
        <v>0.24</v>
      </c>
    </row>
    <row r="31" spans="1:11" ht="20.25" thickTop="1">
      <c r="A31" s="379" t="s">
        <v>11</v>
      </c>
      <c r="B31" s="380"/>
      <c r="C31" s="41"/>
      <c r="D31" s="42"/>
      <c r="E31" s="42"/>
      <c r="F31" s="42"/>
      <c r="G31" s="27"/>
      <c r="H31" s="43">
        <f>SUM(H3:H30)</f>
        <v>27.63333333333334</v>
      </c>
      <c r="I31" s="44">
        <f>SUM(I3:I30)</f>
        <v>19.93</v>
      </c>
      <c r="J31" s="44">
        <f>SUM(J3:J30)</f>
        <v>103.94681318681317</v>
      </c>
      <c r="K31" s="168">
        <f>H31*4+J31*4+I31*9</f>
        <v>705.69058608058606</v>
      </c>
    </row>
    <row r="32" spans="1:11" ht="19.5">
      <c r="A32" s="386" t="s">
        <v>14</v>
      </c>
      <c r="B32" s="387"/>
      <c r="C32" s="55"/>
      <c r="D32" s="54"/>
      <c r="E32" s="54"/>
      <c r="F32" s="54"/>
      <c r="G32" s="45"/>
      <c r="H32" s="57">
        <f>H31*4/K31</f>
        <v>0.15663144090845368</v>
      </c>
      <c r="I32" s="58">
        <f>I31*9/K31</f>
        <v>0.2541765520725211</v>
      </c>
      <c r="J32" s="58">
        <f>J31*4/K31</f>
        <v>0.58919200701902519</v>
      </c>
      <c r="K32" s="58">
        <f>SUM(H32:J32)</f>
        <v>1</v>
      </c>
    </row>
  </sheetData>
  <mergeCells count="16">
    <mergeCell ref="A32:B32"/>
    <mergeCell ref="B20:B23"/>
    <mergeCell ref="A7:A26"/>
    <mergeCell ref="A31:B31"/>
    <mergeCell ref="A27:A30"/>
    <mergeCell ref="B7:B8"/>
    <mergeCell ref="B9:B14"/>
    <mergeCell ref="B15:B19"/>
    <mergeCell ref="B24:B26"/>
    <mergeCell ref="B27:B30"/>
    <mergeCell ref="A1:B1"/>
    <mergeCell ref="C1:D1"/>
    <mergeCell ref="E1:F1"/>
    <mergeCell ref="H1:K1"/>
    <mergeCell ref="B3:B5"/>
    <mergeCell ref="A3:A6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10" zoomScale="80" zoomScaleNormal="80" workbookViewId="0">
      <selection activeCell="A35" sqref="A35:L35"/>
    </sheetView>
  </sheetViews>
  <sheetFormatPr defaultRowHeight="16.5"/>
  <cols>
    <col min="1" max="1" width="5" style="194" bestFit="1" customWidth="1"/>
    <col min="2" max="2" width="30.375" style="193" bestFit="1" customWidth="1"/>
    <col min="3" max="3" width="15.75" style="193" bestFit="1" customWidth="1"/>
    <col min="4" max="4" width="17.875" style="193" bestFit="1" customWidth="1"/>
    <col min="5" max="5" width="15.75" style="193" customWidth="1"/>
    <col min="6" max="6" width="14.375" style="193" customWidth="1"/>
    <col min="7" max="7" width="15.75" style="193" customWidth="1"/>
    <col min="8" max="8" width="25.25" style="193" customWidth="1"/>
    <col min="9" max="11" width="6.375" style="193" customWidth="1"/>
    <col min="12" max="12" width="6.125" style="193" customWidth="1"/>
    <col min="13" max="255" width="8.875" style="192"/>
    <col min="256" max="256" width="3.75" style="192" customWidth="1"/>
    <col min="257" max="257" width="30.375" style="192" bestFit="1" customWidth="1"/>
    <col min="258" max="258" width="12.75" style="192" customWidth="1"/>
    <col min="259" max="260" width="15.75" style="192" customWidth="1"/>
    <col min="261" max="261" width="14.375" style="192" customWidth="1"/>
    <col min="262" max="262" width="15.75" style="192" customWidth="1"/>
    <col min="263" max="263" width="10.375" style="192" customWidth="1"/>
    <col min="264" max="264" width="25.25" style="192" customWidth="1"/>
    <col min="265" max="267" width="6.375" style="192" customWidth="1"/>
    <col min="268" max="268" width="6.125" style="192" customWidth="1"/>
    <col min="269" max="511" width="8.875" style="192"/>
    <col min="512" max="512" width="3.75" style="192" customWidth="1"/>
    <col min="513" max="513" width="30.375" style="192" bestFit="1" customWidth="1"/>
    <col min="514" max="514" width="12.75" style="192" customWidth="1"/>
    <col min="515" max="516" width="15.75" style="192" customWidth="1"/>
    <col min="517" max="517" width="14.375" style="192" customWidth="1"/>
    <col min="518" max="518" width="15.75" style="192" customWidth="1"/>
    <col min="519" max="519" width="10.375" style="192" customWidth="1"/>
    <col min="520" max="520" width="25.25" style="192" customWidth="1"/>
    <col min="521" max="523" width="6.375" style="192" customWidth="1"/>
    <col min="524" max="524" width="6.125" style="192" customWidth="1"/>
    <col min="525" max="767" width="8.875" style="192"/>
    <col min="768" max="768" width="3.75" style="192" customWidth="1"/>
    <col min="769" max="769" width="30.375" style="192" bestFit="1" customWidth="1"/>
    <col min="770" max="770" width="12.75" style="192" customWidth="1"/>
    <col min="771" max="772" width="15.75" style="192" customWidth="1"/>
    <col min="773" max="773" width="14.375" style="192" customWidth="1"/>
    <col min="774" max="774" width="15.75" style="192" customWidth="1"/>
    <col min="775" max="775" width="10.375" style="192" customWidth="1"/>
    <col min="776" max="776" width="25.25" style="192" customWidth="1"/>
    <col min="777" max="779" width="6.375" style="192" customWidth="1"/>
    <col min="780" max="780" width="6.125" style="192" customWidth="1"/>
    <col min="781" max="1023" width="8.875" style="192"/>
    <col min="1024" max="1024" width="3.75" style="192" customWidth="1"/>
    <col min="1025" max="1025" width="30.375" style="192" bestFit="1" customWidth="1"/>
    <col min="1026" max="1026" width="12.75" style="192" customWidth="1"/>
    <col min="1027" max="1028" width="15.75" style="192" customWidth="1"/>
    <col min="1029" max="1029" width="14.375" style="192" customWidth="1"/>
    <col min="1030" max="1030" width="15.75" style="192" customWidth="1"/>
    <col min="1031" max="1031" width="10.375" style="192" customWidth="1"/>
    <col min="1032" max="1032" width="25.25" style="192" customWidth="1"/>
    <col min="1033" max="1035" width="6.375" style="192" customWidth="1"/>
    <col min="1036" max="1036" width="6.125" style="192" customWidth="1"/>
    <col min="1037" max="1279" width="8.875" style="192"/>
    <col min="1280" max="1280" width="3.75" style="192" customWidth="1"/>
    <col min="1281" max="1281" width="30.375" style="192" bestFit="1" customWidth="1"/>
    <col min="1282" max="1282" width="12.75" style="192" customWidth="1"/>
    <col min="1283" max="1284" width="15.75" style="192" customWidth="1"/>
    <col min="1285" max="1285" width="14.375" style="192" customWidth="1"/>
    <col min="1286" max="1286" width="15.75" style="192" customWidth="1"/>
    <col min="1287" max="1287" width="10.375" style="192" customWidth="1"/>
    <col min="1288" max="1288" width="25.25" style="192" customWidth="1"/>
    <col min="1289" max="1291" width="6.375" style="192" customWidth="1"/>
    <col min="1292" max="1292" width="6.125" style="192" customWidth="1"/>
    <col min="1293" max="1535" width="8.875" style="192"/>
    <col min="1536" max="1536" width="3.75" style="192" customWidth="1"/>
    <col min="1537" max="1537" width="30.375" style="192" bestFit="1" customWidth="1"/>
    <col min="1538" max="1538" width="12.75" style="192" customWidth="1"/>
    <col min="1539" max="1540" width="15.75" style="192" customWidth="1"/>
    <col min="1541" max="1541" width="14.375" style="192" customWidth="1"/>
    <col min="1542" max="1542" width="15.75" style="192" customWidth="1"/>
    <col min="1543" max="1543" width="10.375" style="192" customWidth="1"/>
    <col min="1544" max="1544" width="25.25" style="192" customWidth="1"/>
    <col min="1545" max="1547" width="6.375" style="192" customWidth="1"/>
    <col min="1548" max="1548" width="6.125" style="192" customWidth="1"/>
    <col min="1549" max="1791" width="8.875" style="192"/>
    <col min="1792" max="1792" width="3.75" style="192" customWidth="1"/>
    <col min="1793" max="1793" width="30.375" style="192" bestFit="1" customWidth="1"/>
    <col min="1794" max="1794" width="12.75" style="192" customWidth="1"/>
    <col min="1795" max="1796" width="15.75" style="192" customWidth="1"/>
    <col min="1797" max="1797" width="14.375" style="192" customWidth="1"/>
    <col min="1798" max="1798" width="15.75" style="192" customWidth="1"/>
    <col min="1799" max="1799" width="10.375" style="192" customWidth="1"/>
    <col min="1800" max="1800" width="25.25" style="192" customWidth="1"/>
    <col min="1801" max="1803" width="6.375" style="192" customWidth="1"/>
    <col min="1804" max="1804" width="6.125" style="192" customWidth="1"/>
    <col min="1805" max="2047" width="8.875" style="192"/>
    <col min="2048" max="2048" width="3.75" style="192" customWidth="1"/>
    <col min="2049" max="2049" width="30.375" style="192" bestFit="1" customWidth="1"/>
    <col min="2050" max="2050" width="12.75" style="192" customWidth="1"/>
    <col min="2051" max="2052" width="15.75" style="192" customWidth="1"/>
    <col min="2053" max="2053" width="14.375" style="192" customWidth="1"/>
    <col min="2054" max="2054" width="15.75" style="192" customWidth="1"/>
    <col min="2055" max="2055" width="10.375" style="192" customWidth="1"/>
    <col min="2056" max="2056" width="25.25" style="192" customWidth="1"/>
    <col min="2057" max="2059" width="6.375" style="192" customWidth="1"/>
    <col min="2060" max="2060" width="6.125" style="192" customWidth="1"/>
    <col min="2061" max="2303" width="8.875" style="192"/>
    <col min="2304" max="2304" width="3.75" style="192" customWidth="1"/>
    <col min="2305" max="2305" width="30.375" style="192" bestFit="1" customWidth="1"/>
    <col min="2306" max="2306" width="12.75" style="192" customWidth="1"/>
    <col min="2307" max="2308" width="15.75" style="192" customWidth="1"/>
    <col min="2309" max="2309" width="14.375" style="192" customWidth="1"/>
    <col min="2310" max="2310" width="15.75" style="192" customWidth="1"/>
    <col min="2311" max="2311" width="10.375" style="192" customWidth="1"/>
    <col min="2312" max="2312" width="25.25" style="192" customWidth="1"/>
    <col min="2313" max="2315" width="6.375" style="192" customWidth="1"/>
    <col min="2316" max="2316" width="6.125" style="192" customWidth="1"/>
    <col min="2317" max="2559" width="8.875" style="192"/>
    <col min="2560" max="2560" width="3.75" style="192" customWidth="1"/>
    <col min="2561" max="2561" width="30.375" style="192" bestFit="1" customWidth="1"/>
    <col min="2562" max="2562" width="12.75" style="192" customWidth="1"/>
    <col min="2563" max="2564" width="15.75" style="192" customWidth="1"/>
    <col min="2565" max="2565" width="14.375" style="192" customWidth="1"/>
    <col min="2566" max="2566" width="15.75" style="192" customWidth="1"/>
    <col min="2567" max="2567" width="10.375" style="192" customWidth="1"/>
    <col min="2568" max="2568" width="25.25" style="192" customWidth="1"/>
    <col min="2569" max="2571" width="6.375" style="192" customWidth="1"/>
    <col min="2572" max="2572" width="6.125" style="192" customWidth="1"/>
    <col min="2573" max="2815" width="8.875" style="192"/>
    <col min="2816" max="2816" width="3.75" style="192" customWidth="1"/>
    <col min="2817" max="2817" width="30.375" style="192" bestFit="1" customWidth="1"/>
    <col min="2818" max="2818" width="12.75" style="192" customWidth="1"/>
    <col min="2819" max="2820" width="15.75" style="192" customWidth="1"/>
    <col min="2821" max="2821" width="14.375" style="192" customWidth="1"/>
    <col min="2822" max="2822" width="15.75" style="192" customWidth="1"/>
    <col min="2823" max="2823" width="10.375" style="192" customWidth="1"/>
    <col min="2824" max="2824" width="25.25" style="192" customWidth="1"/>
    <col min="2825" max="2827" width="6.375" style="192" customWidth="1"/>
    <col min="2828" max="2828" width="6.125" style="192" customWidth="1"/>
    <col min="2829" max="3071" width="8.875" style="192"/>
    <col min="3072" max="3072" width="3.75" style="192" customWidth="1"/>
    <col min="3073" max="3073" width="30.375" style="192" bestFit="1" customWidth="1"/>
    <col min="3074" max="3074" width="12.75" style="192" customWidth="1"/>
    <col min="3075" max="3076" width="15.75" style="192" customWidth="1"/>
    <col min="3077" max="3077" width="14.375" style="192" customWidth="1"/>
    <col min="3078" max="3078" width="15.75" style="192" customWidth="1"/>
    <col min="3079" max="3079" width="10.375" style="192" customWidth="1"/>
    <col min="3080" max="3080" width="25.25" style="192" customWidth="1"/>
    <col min="3081" max="3083" width="6.375" style="192" customWidth="1"/>
    <col min="3084" max="3084" width="6.125" style="192" customWidth="1"/>
    <col min="3085" max="3327" width="8.875" style="192"/>
    <col min="3328" max="3328" width="3.75" style="192" customWidth="1"/>
    <col min="3329" max="3329" width="30.375" style="192" bestFit="1" customWidth="1"/>
    <col min="3330" max="3330" width="12.75" style="192" customWidth="1"/>
    <col min="3331" max="3332" width="15.75" style="192" customWidth="1"/>
    <col min="3333" max="3333" width="14.375" style="192" customWidth="1"/>
    <col min="3334" max="3334" width="15.75" style="192" customWidth="1"/>
    <col min="3335" max="3335" width="10.375" style="192" customWidth="1"/>
    <col min="3336" max="3336" width="25.25" style="192" customWidth="1"/>
    <col min="3337" max="3339" width="6.375" style="192" customWidth="1"/>
    <col min="3340" max="3340" width="6.125" style="192" customWidth="1"/>
    <col min="3341" max="3583" width="8.875" style="192"/>
    <col min="3584" max="3584" width="3.75" style="192" customWidth="1"/>
    <col min="3585" max="3585" width="30.375" style="192" bestFit="1" customWidth="1"/>
    <col min="3586" max="3586" width="12.75" style="192" customWidth="1"/>
    <col min="3587" max="3588" width="15.75" style="192" customWidth="1"/>
    <col min="3589" max="3589" width="14.375" style="192" customWidth="1"/>
    <col min="3590" max="3590" width="15.75" style="192" customWidth="1"/>
    <col min="3591" max="3591" width="10.375" style="192" customWidth="1"/>
    <col min="3592" max="3592" width="25.25" style="192" customWidth="1"/>
    <col min="3593" max="3595" width="6.375" style="192" customWidth="1"/>
    <col min="3596" max="3596" width="6.125" style="192" customWidth="1"/>
    <col min="3597" max="3839" width="8.875" style="192"/>
    <col min="3840" max="3840" width="3.75" style="192" customWidth="1"/>
    <col min="3841" max="3841" width="30.375" style="192" bestFit="1" customWidth="1"/>
    <col min="3842" max="3842" width="12.75" style="192" customWidth="1"/>
    <col min="3843" max="3844" width="15.75" style="192" customWidth="1"/>
    <col min="3845" max="3845" width="14.375" style="192" customWidth="1"/>
    <col min="3846" max="3846" width="15.75" style="192" customWidth="1"/>
    <col min="3847" max="3847" width="10.375" style="192" customWidth="1"/>
    <col min="3848" max="3848" width="25.25" style="192" customWidth="1"/>
    <col min="3849" max="3851" width="6.375" style="192" customWidth="1"/>
    <col min="3852" max="3852" width="6.125" style="192" customWidth="1"/>
    <col min="3853" max="4095" width="8.875" style="192"/>
    <col min="4096" max="4096" width="3.75" style="192" customWidth="1"/>
    <col min="4097" max="4097" width="30.375" style="192" bestFit="1" customWidth="1"/>
    <col min="4098" max="4098" width="12.75" style="192" customWidth="1"/>
    <col min="4099" max="4100" width="15.75" style="192" customWidth="1"/>
    <col min="4101" max="4101" width="14.375" style="192" customWidth="1"/>
    <col min="4102" max="4102" width="15.75" style="192" customWidth="1"/>
    <col min="4103" max="4103" width="10.375" style="192" customWidth="1"/>
    <col min="4104" max="4104" width="25.25" style="192" customWidth="1"/>
    <col min="4105" max="4107" width="6.375" style="192" customWidth="1"/>
    <col min="4108" max="4108" width="6.125" style="192" customWidth="1"/>
    <col min="4109" max="4351" width="8.875" style="192"/>
    <col min="4352" max="4352" width="3.75" style="192" customWidth="1"/>
    <col min="4353" max="4353" width="30.375" style="192" bestFit="1" customWidth="1"/>
    <col min="4354" max="4354" width="12.75" style="192" customWidth="1"/>
    <col min="4355" max="4356" width="15.75" style="192" customWidth="1"/>
    <col min="4357" max="4357" width="14.375" style="192" customWidth="1"/>
    <col min="4358" max="4358" width="15.75" style="192" customWidth="1"/>
    <col min="4359" max="4359" width="10.375" style="192" customWidth="1"/>
    <col min="4360" max="4360" width="25.25" style="192" customWidth="1"/>
    <col min="4361" max="4363" width="6.375" style="192" customWidth="1"/>
    <col min="4364" max="4364" width="6.125" style="192" customWidth="1"/>
    <col min="4365" max="4607" width="8.875" style="192"/>
    <col min="4608" max="4608" width="3.75" style="192" customWidth="1"/>
    <col min="4609" max="4609" width="30.375" style="192" bestFit="1" customWidth="1"/>
    <col min="4610" max="4610" width="12.75" style="192" customWidth="1"/>
    <col min="4611" max="4612" width="15.75" style="192" customWidth="1"/>
    <col min="4613" max="4613" width="14.375" style="192" customWidth="1"/>
    <col min="4614" max="4614" width="15.75" style="192" customWidth="1"/>
    <col min="4615" max="4615" width="10.375" style="192" customWidth="1"/>
    <col min="4616" max="4616" width="25.25" style="192" customWidth="1"/>
    <col min="4617" max="4619" width="6.375" style="192" customWidth="1"/>
    <col min="4620" max="4620" width="6.125" style="192" customWidth="1"/>
    <col min="4621" max="4863" width="8.875" style="192"/>
    <col min="4864" max="4864" width="3.75" style="192" customWidth="1"/>
    <col min="4865" max="4865" width="30.375" style="192" bestFit="1" customWidth="1"/>
    <col min="4866" max="4866" width="12.75" style="192" customWidth="1"/>
    <col min="4867" max="4868" width="15.75" style="192" customWidth="1"/>
    <col min="4869" max="4869" width="14.375" style="192" customWidth="1"/>
    <col min="4870" max="4870" width="15.75" style="192" customWidth="1"/>
    <col min="4871" max="4871" width="10.375" style="192" customWidth="1"/>
    <col min="4872" max="4872" width="25.25" style="192" customWidth="1"/>
    <col min="4873" max="4875" width="6.375" style="192" customWidth="1"/>
    <col min="4876" max="4876" width="6.125" style="192" customWidth="1"/>
    <col min="4877" max="5119" width="8.875" style="192"/>
    <col min="5120" max="5120" width="3.75" style="192" customWidth="1"/>
    <col min="5121" max="5121" width="30.375" style="192" bestFit="1" customWidth="1"/>
    <col min="5122" max="5122" width="12.75" style="192" customWidth="1"/>
    <col min="5123" max="5124" width="15.75" style="192" customWidth="1"/>
    <col min="5125" max="5125" width="14.375" style="192" customWidth="1"/>
    <col min="5126" max="5126" width="15.75" style="192" customWidth="1"/>
    <col min="5127" max="5127" width="10.375" style="192" customWidth="1"/>
    <col min="5128" max="5128" width="25.25" style="192" customWidth="1"/>
    <col min="5129" max="5131" width="6.375" style="192" customWidth="1"/>
    <col min="5132" max="5132" width="6.125" style="192" customWidth="1"/>
    <col min="5133" max="5375" width="8.875" style="192"/>
    <col min="5376" max="5376" width="3.75" style="192" customWidth="1"/>
    <col min="5377" max="5377" width="30.375" style="192" bestFit="1" customWidth="1"/>
    <col min="5378" max="5378" width="12.75" style="192" customWidth="1"/>
    <col min="5379" max="5380" width="15.75" style="192" customWidth="1"/>
    <col min="5381" max="5381" width="14.375" style="192" customWidth="1"/>
    <col min="5382" max="5382" width="15.75" style="192" customWidth="1"/>
    <col min="5383" max="5383" width="10.375" style="192" customWidth="1"/>
    <col min="5384" max="5384" width="25.25" style="192" customWidth="1"/>
    <col min="5385" max="5387" width="6.375" style="192" customWidth="1"/>
    <col min="5388" max="5388" width="6.125" style="192" customWidth="1"/>
    <col min="5389" max="5631" width="8.875" style="192"/>
    <col min="5632" max="5632" width="3.75" style="192" customWidth="1"/>
    <col min="5633" max="5633" width="30.375" style="192" bestFit="1" customWidth="1"/>
    <col min="5634" max="5634" width="12.75" style="192" customWidth="1"/>
    <col min="5635" max="5636" width="15.75" style="192" customWidth="1"/>
    <col min="5637" max="5637" width="14.375" style="192" customWidth="1"/>
    <col min="5638" max="5638" width="15.75" style="192" customWidth="1"/>
    <col min="5639" max="5639" width="10.375" style="192" customWidth="1"/>
    <col min="5640" max="5640" width="25.25" style="192" customWidth="1"/>
    <col min="5641" max="5643" width="6.375" style="192" customWidth="1"/>
    <col min="5644" max="5644" width="6.125" style="192" customWidth="1"/>
    <col min="5645" max="5887" width="8.875" style="192"/>
    <col min="5888" max="5888" width="3.75" style="192" customWidth="1"/>
    <col min="5889" max="5889" width="30.375" style="192" bestFit="1" customWidth="1"/>
    <col min="5890" max="5890" width="12.75" style="192" customWidth="1"/>
    <col min="5891" max="5892" width="15.75" style="192" customWidth="1"/>
    <col min="5893" max="5893" width="14.375" style="192" customWidth="1"/>
    <col min="5894" max="5894" width="15.75" style="192" customWidth="1"/>
    <col min="5895" max="5895" width="10.375" style="192" customWidth="1"/>
    <col min="5896" max="5896" width="25.25" style="192" customWidth="1"/>
    <col min="5897" max="5899" width="6.375" style="192" customWidth="1"/>
    <col min="5900" max="5900" width="6.125" style="192" customWidth="1"/>
    <col min="5901" max="6143" width="8.875" style="192"/>
    <col min="6144" max="6144" width="3.75" style="192" customWidth="1"/>
    <col min="6145" max="6145" width="30.375" style="192" bestFit="1" customWidth="1"/>
    <col min="6146" max="6146" width="12.75" style="192" customWidth="1"/>
    <col min="6147" max="6148" width="15.75" style="192" customWidth="1"/>
    <col min="6149" max="6149" width="14.375" style="192" customWidth="1"/>
    <col min="6150" max="6150" width="15.75" style="192" customWidth="1"/>
    <col min="6151" max="6151" width="10.375" style="192" customWidth="1"/>
    <col min="6152" max="6152" width="25.25" style="192" customWidth="1"/>
    <col min="6153" max="6155" width="6.375" style="192" customWidth="1"/>
    <col min="6156" max="6156" width="6.125" style="192" customWidth="1"/>
    <col min="6157" max="6399" width="8.875" style="192"/>
    <col min="6400" max="6400" width="3.75" style="192" customWidth="1"/>
    <col min="6401" max="6401" width="30.375" style="192" bestFit="1" customWidth="1"/>
    <col min="6402" max="6402" width="12.75" style="192" customWidth="1"/>
    <col min="6403" max="6404" width="15.75" style="192" customWidth="1"/>
    <col min="6405" max="6405" width="14.375" style="192" customWidth="1"/>
    <col min="6406" max="6406" width="15.75" style="192" customWidth="1"/>
    <col min="6407" max="6407" width="10.375" style="192" customWidth="1"/>
    <col min="6408" max="6408" width="25.25" style="192" customWidth="1"/>
    <col min="6409" max="6411" width="6.375" style="192" customWidth="1"/>
    <col min="6412" max="6412" width="6.125" style="192" customWidth="1"/>
    <col min="6413" max="6655" width="8.875" style="192"/>
    <col min="6656" max="6656" width="3.75" style="192" customWidth="1"/>
    <col min="6657" max="6657" width="30.375" style="192" bestFit="1" customWidth="1"/>
    <col min="6658" max="6658" width="12.75" style="192" customWidth="1"/>
    <col min="6659" max="6660" width="15.75" style="192" customWidth="1"/>
    <col min="6661" max="6661" width="14.375" style="192" customWidth="1"/>
    <col min="6662" max="6662" width="15.75" style="192" customWidth="1"/>
    <col min="6663" max="6663" width="10.375" style="192" customWidth="1"/>
    <col min="6664" max="6664" width="25.25" style="192" customWidth="1"/>
    <col min="6665" max="6667" width="6.375" style="192" customWidth="1"/>
    <col min="6668" max="6668" width="6.125" style="192" customWidth="1"/>
    <col min="6669" max="6911" width="8.875" style="192"/>
    <col min="6912" max="6912" width="3.75" style="192" customWidth="1"/>
    <col min="6913" max="6913" width="30.375" style="192" bestFit="1" customWidth="1"/>
    <col min="6914" max="6914" width="12.75" style="192" customWidth="1"/>
    <col min="6915" max="6916" width="15.75" style="192" customWidth="1"/>
    <col min="6917" max="6917" width="14.375" style="192" customWidth="1"/>
    <col min="6918" max="6918" width="15.75" style="192" customWidth="1"/>
    <col min="6919" max="6919" width="10.375" style="192" customWidth="1"/>
    <col min="6920" max="6920" width="25.25" style="192" customWidth="1"/>
    <col min="6921" max="6923" width="6.375" style="192" customWidth="1"/>
    <col min="6924" max="6924" width="6.125" style="192" customWidth="1"/>
    <col min="6925" max="7167" width="8.875" style="192"/>
    <col min="7168" max="7168" width="3.75" style="192" customWidth="1"/>
    <col min="7169" max="7169" width="30.375" style="192" bestFit="1" customWidth="1"/>
    <col min="7170" max="7170" width="12.75" style="192" customWidth="1"/>
    <col min="7171" max="7172" width="15.75" style="192" customWidth="1"/>
    <col min="7173" max="7173" width="14.375" style="192" customWidth="1"/>
    <col min="7174" max="7174" width="15.75" style="192" customWidth="1"/>
    <col min="7175" max="7175" width="10.375" style="192" customWidth="1"/>
    <col min="7176" max="7176" width="25.25" style="192" customWidth="1"/>
    <col min="7177" max="7179" width="6.375" style="192" customWidth="1"/>
    <col min="7180" max="7180" width="6.125" style="192" customWidth="1"/>
    <col min="7181" max="7423" width="8.875" style="192"/>
    <col min="7424" max="7424" width="3.75" style="192" customWidth="1"/>
    <col min="7425" max="7425" width="30.375" style="192" bestFit="1" customWidth="1"/>
    <col min="7426" max="7426" width="12.75" style="192" customWidth="1"/>
    <col min="7427" max="7428" width="15.75" style="192" customWidth="1"/>
    <col min="7429" max="7429" width="14.375" style="192" customWidth="1"/>
    <col min="7430" max="7430" width="15.75" style="192" customWidth="1"/>
    <col min="7431" max="7431" width="10.375" style="192" customWidth="1"/>
    <col min="7432" max="7432" width="25.25" style="192" customWidth="1"/>
    <col min="7433" max="7435" width="6.375" style="192" customWidth="1"/>
    <col min="7436" max="7436" width="6.125" style="192" customWidth="1"/>
    <col min="7437" max="7679" width="8.875" style="192"/>
    <col min="7680" max="7680" width="3.75" style="192" customWidth="1"/>
    <col min="7681" max="7681" width="30.375" style="192" bestFit="1" customWidth="1"/>
    <col min="7682" max="7682" width="12.75" style="192" customWidth="1"/>
    <col min="7683" max="7684" width="15.75" style="192" customWidth="1"/>
    <col min="7685" max="7685" width="14.375" style="192" customWidth="1"/>
    <col min="7686" max="7686" width="15.75" style="192" customWidth="1"/>
    <col min="7687" max="7687" width="10.375" style="192" customWidth="1"/>
    <col min="7688" max="7688" width="25.25" style="192" customWidth="1"/>
    <col min="7689" max="7691" width="6.375" style="192" customWidth="1"/>
    <col min="7692" max="7692" width="6.125" style="192" customWidth="1"/>
    <col min="7693" max="7935" width="8.875" style="192"/>
    <col min="7936" max="7936" width="3.75" style="192" customWidth="1"/>
    <col min="7937" max="7937" width="30.375" style="192" bestFit="1" customWidth="1"/>
    <col min="7938" max="7938" width="12.75" style="192" customWidth="1"/>
    <col min="7939" max="7940" width="15.75" style="192" customWidth="1"/>
    <col min="7941" max="7941" width="14.375" style="192" customWidth="1"/>
    <col min="7942" max="7942" width="15.75" style="192" customWidth="1"/>
    <col min="7943" max="7943" width="10.375" style="192" customWidth="1"/>
    <col min="7944" max="7944" width="25.25" style="192" customWidth="1"/>
    <col min="7945" max="7947" width="6.375" style="192" customWidth="1"/>
    <col min="7948" max="7948" width="6.125" style="192" customWidth="1"/>
    <col min="7949" max="8191" width="8.875" style="192"/>
    <col min="8192" max="8192" width="3.75" style="192" customWidth="1"/>
    <col min="8193" max="8193" width="30.375" style="192" bestFit="1" customWidth="1"/>
    <col min="8194" max="8194" width="12.75" style="192" customWidth="1"/>
    <col min="8195" max="8196" width="15.75" style="192" customWidth="1"/>
    <col min="8197" max="8197" width="14.375" style="192" customWidth="1"/>
    <col min="8198" max="8198" width="15.75" style="192" customWidth="1"/>
    <col min="8199" max="8199" width="10.375" style="192" customWidth="1"/>
    <col min="8200" max="8200" width="25.25" style="192" customWidth="1"/>
    <col min="8201" max="8203" width="6.375" style="192" customWidth="1"/>
    <col min="8204" max="8204" width="6.125" style="192" customWidth="1"/>
    <col min="8205" max="8447" width="8.875" style="192"/>
    <col min="8448" max="8448" width="3.75" style="192" customWidth="1"/>
    <col min="8449" max="8449" width="30.375" style="192" bestFit="1" customWidth="1"/>
    <col min="8450" max="8450" width="12.75" style="192" customWidth="1"/>
    <col min="8451" max="8452" width="15.75" style="192" customWidth="1"/>
    <col min="8453" max="8453" width="14.375" style="192" customWidth="1"/>
    <col min="8454" max="8454" width="15.75" style="192" customWidth="1"/>
    <col min="8455" max="8455" width="10.375" style="192" customWidth="1"/>
    <col min="8456" max="8456" width="25.25" style="192" customWidth="1"/>
    <col min="8457" max="8459" width="6.375" style="192" customWidth="1"/>
    <col min="8460" max="8460" width="6.125" style="192" customWidth="1"/>
    <col min="8461" max="8703" width="8.875" style="192"/>
    <col min="8704" max="8704" width="3.75" style="192" customWidth="1"/>
    <col min="8705" max="8705" width="30.375" style="192" bestFit="1" customWidth="1"/>
    <col min="8706" max="8706" width="12.75" style="192" customWidth="1"/>
    <col min="8707" max="8708" width="15.75" style="192" customWidth="1"/>
    <col min="8709" max="8709" width="14.375" style="192" customWidth="1"/>
    <col min="8710" max="8710" width="15.75" style="192" customWidth="1"/>
    <col min="8711" max="8711" width="10.375" style="192" customWidth="1"/>
    <col min="8712" max="8712" width="25.25" style="192" customWidth="1"/>
    <col min="8713" max="8715" width="6.375" style="192" customWidth="1"/>
    <col min="8716" max="8716" width="6.125" style="192" customWidth="1"/>
    <col min="8717" max="8959" width="8.875" style="192"/>
    <col min="8960" max="8960" width="3.75" style="192" customWidth="1"/>
    <col min="8961" max="8961" width="30.375" style="192" bestFit="1" customWidth="1"/>
    <col min="8962" max="8962" width="12.75" style="192" customWidth="1"/>
    <col min="8963" max="8964" width="15.75" style="192" customWidth="1"/>
    <col min="8965" max="8965" width="14.375" style="192" customWidth="1"/>
    <col min="8966" max="8966" width="15.75" style="192" customWidth="1"/>
    <col min="8967" max="8967" width="10.375" style="192" customWidth="1"/>
    <col min="8968" max="8968" width="25.25" style="192" customWidth="1"/>
    <col min="8969" max="8971" width="6.375" style="192" customWidth="1"/>
    <col min="8972" max="8972" width="6.125" style="192" customWidth="1"/>
    <col min="8973" max="9215" width="8.875" style="192"/>
    <col min="9216" max="9216" width="3.75" style="192" customWidth="1"/>
    <col min="9217" max="9217" width="30.375" style="192" bestFit="1" customWidth="1"/>
    <col min="9218" max="9218" width="12.75" style="192" customWidth="1"/>
    <col min="9219" max="9220" width="15.75" style="192" customWidth="1"/>
    <col min="9221" max="9221" width="14.375" style="192" customWidth="1"/>
    <col min="9222" max="9222" width="15.75" style="192" customWidth="1"/>
    <col min="9223" max="9223" width="10.375" style="192" customWidth="1"/>
    <col min="9224" max="9224" width="25.25" style="192" customWidth="1"/>
    <col min="9225" max="9227" width="6.375" style="192" customWidth="1"/>
    <col min="9228" max="9228" width="6.125" style="192" customWidth="1"/>
    <col min="9229" max="9471" width="8.875" style="192"/>
    <col min="9472" max="9472" width="3.75" style="192" customWidth="1"/>
    <col min="9473" max="9473" width="30.375" style="192" bestFit="1" customWidth="1"/>
    <col min="9474" max="9474" width="12.75" style="192" customWidth="1"/>
    <col min="9475" max="9476" width="15.75" style="192" customWidth="1"/>
    <col min="9477" max="9477" width="14.375" style="192" customWidth="1"/>
    <col min="9478" max="9478" width="15.75" style="192" customWidth="1"/>
    <col min="9479" max="9479" width="10.375" style="192" customWidth="1"/>
    <col min="9480" max="9480" width="25.25" style="192" customWidth="1"/>
    <col min="9481" max="9483" width="6.375" style="192" customWidth="1"/>
    <col min="9484" max="9484" width="6.125" style="192" customWidth="1"/>
    <col min="9485" max="9727" width="8.875" style="192"/>
    <col min="9728" max="9728" width="3.75" style="192" customWidth="1"/>
    <col min="9729" max="9729" width="30.375" style="192" bestFit="1" customWidth="1"/>
    <col min="9730" max="9730" width="12.75" style="192" customWidth="1"/>
    <col min="9731" max="9732" width="15.75" style="192" customWidth="1"/>
    <col min="9733" max="9733" width="14.375" style="192" customWidth="1"/>
    <col min="9734" max="9734" width="15.75" style="192" customWidth="1"/>
    <col min="9735" max="9735" width="10.375" style="192" customWidth="1"/>
    <col min="9736" max="9736" width="25.25" style="192" customWidth="1"/>
    <col min="9737" max="9739" width="6.375" style="192" customWidth="1"/>
    <col min="9740" max="9740" width="6.125" style="192" customWidth="1"/>
    <col min="9741" max="9983" width="8.875" style="192"/>
    <col min="9984" max="9984" width="3.75" style="192" customWidth="1"/>
    <col min="9985" max="9985" width="30.375" style="192" bestFit="1" customWidth="1"/>
    <col min="9986" max="9986" width="12.75" style="192" customWidth="1"/>
    <col min="9987" max="9988" width="15.75" style="192" customWidth="1"/>
    <col min="9989" max="9989" width="14.375" style="192" customWidth="1"/>
    <col min="9990" max="9990" width="15.75" style="192" customWidth="1"/>
    <col min="9991" max="9991" width="10.375" style="192" customWidth="1"/>
    <col min="9992" max="9992" width="25.25" style="192" customWidth="1"/>
    <col min="9993" max="9995" width="6.375" style="192" customWidth="1"/>
    <col min="9996" max="9996" width="6.125" style="192" customWidth="1"/>
    <col min="9997" max="10239" width="8.875" style="192"/>
    <col min="10240" max="10240" width="3.75" style="192" customWidth="1"/>
    <col min="10241" max="10241" width="30.375" style="192" bestFit="1" customWidth="1"/>
    <col min="10242" max="10242" width="12.75" style="192" customWidth="1"/>
    <col min="10243" max="10244" width="15.75" style="192" customWidth="1"/>
    <col min="10245" max="10245" width="14.375" style="192" customWidth="1"/>
    <col min="10246" max="10246" width="15.75" style="192" customWidth="1"/>
    <col min="10247" max="10247" width="10.375" style="192" customWidth="1"/>
    <col min="10248" max="10248" width="25.25" style="192" customWidth="1"/>
    <col min="10249" max="10251" width="6.375" style="192" customWidth="1"/>
    <col min="10252" max="10252" width="6.125" style="192" customWidth="1"/>
    <col min="10253" max="10495" width="8.875" style="192"/>
    <col min="10496" max="10496" width="3.75" style="192" customWidth="1"/>
    <col min="10497" max="10497" width="30.375" style="192" bestFit="1" customWidth="1"/>
    <col min="10498" max="10498" width="12.75" style="192" customWidth="1"/>
    <col min="10499" max="10500" width="15.75" style="192" customWidth="1"/>
    <col min="10501" max="10501" width="14.375" style="192" customWidth="1"/>
    <col min="10502" max="10502" width="15.75" style="192" customWidth="1"/>
    <col min="10503" max="10503" width="10.375" style="192" customWidth="1"/>
    <col min="10504" max="10504" width="25.25" style="192" customWidth="1"/>
    <col min="10505" max="10507" width="6.375" style="192" customWidth="1"/>
    <col min="10508" max="10508" width="6.125" style="192" customWidth="1"/>
    <col min="10509" max="10751" width="8.875" style="192"/>
    <col min="10752" max="10752" width="3.75" style="192" customWidth="1"/>
    <col min="10753" max="10753" width="30.375" style="192" bestFit="1" customWidth="1"/>
    <col min="10754" max="10754" width="12.75" style="192" customWidth="1"/>
    <col min="10755" max="10756" width="15.75" style="192" customWidth="1"/>
    <col min="10757" max="10757" width="14.375" style="192" customWidth="1"/>
    <col min="10758" max="10758" width="15.75" style="192" customWidth="1"/>
    <col min="10759" max="10759" width="10.375" style="192" customWidth="1"/>
    <col min="10760" max="10760" width="25.25" style="192" customWidth="1"/>
    <col min="10761" max="10763" width="6.375" style="192" customWidth="1"/>
    <col min="10764" max="10764" width="6.125" style="192" customWidth="1"/>
    <col min="10765" max="11007" width="8.875" style="192"/>
    <col min="11008" max="11008" width="3.75" style="192" customWidth="1"/>
    <col min="11009" max="11009" width="30.375" style="192" bestFit="1" customWidth="1"/>
    <col min="11010" max="11010" width="12.75" style="192" customWidth="1"/>
    <col min="11011" max="11012" width="15.75" style="192" customWidth="1"/>
    <col min="11013" max="11013" width="14.375" style="192" customWidth="1"/>
    <col min="11014" max="11014" width="15.75" style="192" customWidth="1"/>
    <col min="11015" max="11015" width="10.375" style="192" customWidth="1"/>
    <col min="11016" max="11016" width="25.25" style="192" customWidth="1"/>
    <col min="11017" max="11019" width="6.375" style="192" customWidth="1"/>
    <col min="11020" max="11020" width="6.125" style="192" customWidth="1"/>
    <col min="11021" max="11263" width="8.875" style="192"/>
    <col min="11264" max="11264" width="3.75" style="192" customWidth="1"/>
    <col min="11265" max="11265" width="30.375" style="192" bestFit="1" customWidth="1"/>
    <col min="11266" max="11266" width="12.75" style="192" customWidth="1"/>
    <col min="11267" max="11268" width="15.75" style="192" customWidth="1"/>
    <col min="11269" max="11269" width="14.375" style="192" customWidth="1"/>
    <col min="11270" max="11270" width="15.75" style="192" customWidth="1"/>
    <col min="11271" max="11271" width="10.375" style="192" customWidth="1"/>
    <col min="11272" max="11272" width="25.25" style="192" customWidth="1"/>
    <col min="11273" max="11275" width="6.375" style="192" customWidth="1"/>
    <col min="11276" max="11276" width="6.125" style="192" customWidth="1"/>
    <col min="11277" max="11519" width="8.875" style="192"/>
    <col min="11520" max="11520" width="3.75" style="192" customWidth="1"/>
    <col min="11521" max="11521" width="30.375" style="192" bestFit="1" customWidth="1"/>
    <col min="11522" max="11522" width="12.75" style="192" customWidth="1"/>
    <col min="11523" max="11524" width="15.75" style="192" customWidth="1"/>
    <col min="11525" max="11525" width="14.375" style="192" customWidth="1"/>
    <col min="11526" max="11526" width="15.75" style="192" customWidth="1"/>
    <col min="11527" max="11527" width="10.375" style="192" customWidth="1"/>
    <col min="11528" max="11528" width="25.25" style="192" customWidth="1"/>
    <col min="11529" max="11531" width="6.375" style="192" customWidth="1"/>
    <col min="11532" max="11532" width="6.125" style="192" customWidth="1"/>
    <col min="11533" max="11775" width="8.875" style="192"/>
    <col min="11776" max="11776" width="3.75" style="192" customWidth="1"/>
    <col min="11777" max="11777" width="30.375" style="192" bestFit="1" customWidth="1"/>
    <col min="11778" max="11778" width="12.75" style="192" customWidth="1"/>
    <col min="11779" max="11780" width="15.75" style="192" customWidth="1"/>
    <col min="11781" max="11781" width="14.375" style="192" customWidth="1"/>
    <col min="11782" max="11782" width="15.75" style="192" customWidth="1"/>
    <col min="11783" max="11783" width="10.375" style="192" customWidth="1"/>
    <col min="11784" max="11784" width="25.25" style="192" customWidth="1"/>
    <col min="11785" max="11787" width="6.375" style="192" customWidth="1"/>
    <col min="11788" max="11788" width="6.125" style="192" customWidth="1"/>
    <col min="11789" max="12031" width="8.875" style="192"/>
    <col min="12032" max="12032" width="3.75" style="192" customWidth="1"/>
    <col min="12033" max="12033" width="30.375" style="192" bestFit="1" customWidth="1"/>
    <col min="12034" max="12034" width="12.75" style="192" customWidth="1"/>
    <col min="12035" max="12036" width="15.75" style="192" customWidth="1"/>
    <col min="12037" max="12037" width="14.375" style="192" customWidth="1"/>
    <col min="12038" max="12038" width="15.75" style="192" customWidth="1"/>
    <col min="12039" max="12039" width="10.375" style="192" customWidth="1"/>
    <col min="12040" max="12040" width="25.25" style="192" customWidth="1"/>
    <col min="12041" max="12043" width="6.375" style="192" customWidth="1"/>
    <col min="12044" max="12044" width="6.125" style="192" customWidth="1"/>
    <col min="12045" max="12287" width="8.875" style="192"/>
    <col min="12288" max="12288" width="3.75" style="192" customWidth="1"/>
    <col min="12289" max="12289" width="30.375" style="192" bestFit="1" customWidth="1"/>
    <col min="12290" max="12290" width="12.75" style="192" customWidth="1"/>
    <col min="12291" max="12292" width="15.75" style="192" customWidth="1"/>
    <col min="12293" max="12293" width="14.375" style="192" customWidth="1"/>
    <col min="12294" max="12294" width="15.75" style="192" customWidth="1"/>
    <col min="12295" max="12295" width="10.375" style="192" customWidth="1"/>
    <col min="12296" max="12296" width="25.25" style="192" customWidth="1"/>
    <col min="12297" max="12299" width="6.375" style="192" customWidth="1"/>
    <col min="12300" max="12300" width="6.125" style="192" customWidth="1"/>
    <col min="12301" max="12543" width="8.875" style="192"/>
    <col min="12544" max="12544" width="3.75" style="192" customWidth="1"/>
    <col min="12545" max="12545" width="30.375" style="192" bestFit="1" customWidth="1"/>
    <col min="12546" max="12546" width="12.75" style="192" customWidth="1"/>
    <col min="12547" max="12548" width="15.75" style="192" customWidth="1"/>
    <col min="12549" max="12549" width="14.375" style="192" customWidth="1"/>
    <col min="12550" max="12550" width="15.75" style="192" customWidth="1"/>
    <col min="12551" max="12551" width="10.375" style="192" customWidth="1"/>
    <col min="12552" max="12552" width="25.25" style="192" customWidth="1"/>
    <col min="12553" max="12555" width="6.375" style="192" customWidth="1"/>
    <col min="12556" max="12556" width="6.125" style="192" customWidth="1"/>
    <col min="12557" max="12799" width="8.875" style="192"/>
    <col min="12800" max="12800" width="3.75" style="192" customWidth="1"/>
    <col min="12801" max="12801" width="30.375" style="192" bestFit="1" customWidth="1"/>
    <col min="12802" max="12802" width="12.75" style="192" customWidth="1"/>
    <col min="12803" max="12804" width="15.75" style="192" customWidth="1"/>
    <col min="12805" max="12805" width="14.375" style="192" customWidth="1"/>
    <col min="12806" max="12806" width="15.75" style="192" customWidth="1"/>
    <col min="12807" max="12807" width="10.375" style="192" customWidth="1"/>
    <col min="12808" max="12808" width="25.25" style="192" customWidth="1"/>
    <col min="12809" max="12811" width="6.375" style="192" customWidth="1"/>
    <col min="12812" max="12812" width="6.125" style="192" customWidth="1"/>
    <col min="12813" max="13055" width="8.875" style="192"/>
    <col min="13056" max="13056" width="3.75" style="192" customWidth="1"/>
    <col min="13057" max="13057" width="30.375" style="192" bestFit="1" customWidth="1"/>
    <col min="13058" max="13058" width="12.75" style="192" customWidth="1"/>
    <col min="13059" max="13060" width="15.75" style="192" customWidth="1"/>
    <col min="13061" max="13061" width="14.375" style="192" customWidth="1"/>
    <col min="13062" max="13062" width="15.75" style="192" customWidth="1"/>
    <col min="13063" max="13063" width="10.375" style="192" customWidth="1"/>
    <col min="13064" max="13064" width="25.25" style="192" customWidth="1"/>
    <col min="13065" max="13067" width="6.375" style="192" customWidth="1"/>
    <col min="13068" max="13068" width="6.125" style="192" customWidth="1"/>
    <col min="13069" max="13311" width="8.875" style="192"/>
    <col min="13312" max="13312" width="3.75" style="192" customWidth="1"/>
    <col min="13313" max="13313" width="30.375" style="192" bestFit="1" customWidth="1"/>
    <col min="13314" max="13314" width="12.75" style="192" customWidth="1"/>
    <col min="13315" max="13316" width="15.75" style="192" customWidth="1"/>
    <col min="13317" max="13317" width="14.375" style="192" customWidth="1"/>
    <col min="13318" max="13318" width="15.75" style="192" customWidth="1"/>
    <col min="13319" max="13319" width="10.375" style="192" customWidth="1"/>
    <col min="13320" max="13320" width="25.25" style="192" customWidth="1"/>
    <col min="13321" max="13323" width="6.375" style="192" customWidth="1"/>
    <col min="13324" max="13324" width="6.125" style="192" customWidth="1"/>
    <col min="13325" max="13567" width="8.875" style="192"/>
    <col min="13568" max="13568" width="3.75" style="192" customWidth="1"/>
    <col min="13569" max="13569" width="30.375" style="192" bestFit="1" customWidth="1"/>
    <col min="13570" max="13570" width="12.75" style="192" customWidth="1"/>
    <col min="13571" max="13572" width="15.75" style="192" customWidth="1"/>
    <col min="13573" max="13573" width="14.375" style="192" customWidth="1"/>
    <col min="13574" max="13574" width="15.75" style="192" customWidth="1"/>
    <col min="13575" max="13575" width="10.375" style="192" customWidth="1"/>
    <col min="13576" max="13576" width="25.25" style="192" customWidth="1"/>
    <col min="13577" max="13579" width="6.375" style="192" customWidth="1"/>
    <col min="13580" max="13580" width="6.125" style="192" customWidth="1"/>
    <col min="13581" max="13823" width="8.875" style="192"/>
    <col min="13824" max="13824" width="3.75" style="192" customWidth="1"/>
    <col min="13825" max="13825" width="30.375" style="192" bestFit="1" customWidth="1"/>
    <col min="13826" max="13826" width="12.75" style="192" customWidth="1"/>
    <col min="13827" max="13828" width="15.75" style="192" customWidth="1"/>
    <col min="13829" max="13829" width="14.375" style="192" customWidth="1"/>
    <col min="13830" max="13830" width="15.75" style="192" customWidth="1"/>
    <col min="13831" max="13831" width="10.375" style="192" customWidth="1"/>
    <col min="13832" max="13832" width="25.25" style="192" customWidth="1"/>
    <col min="13833" max="13835" width="6.375" style="192" customWidth="1"/>
    <col min="13836" max="13836" width="6.125" style="192" customWidth="1"/>
    <col min="13837" max="14079" width="8.875" style="192"/>
    <col min="14080" max="14080" width="3.75" style="192" customWidth="1"/>
    <col min="14081" max="14081" width="30.375" style="192" bestFit="1" customWidth="1"/>
    <col min="14082" max="14082" width="12.75" style="192" customWidth="1"/>
    <col min="14083" max="14084" width="15.75" style="192" customWidth="1"/>
    <col min="14085" max="14085" width="14.375" style="192" customWidth="1"/>
    <col min="14086" max="14086" width="15.75" style="192" customWidth="1"/>
    <col min="14087" max="14087" width="10.375" style="192" customWidth="1"/>
    <col min="14088" max="14088" width="25.25" style="192" customWidth="1"/>
    <col min="14089" max="14091" width="6.375" style="192" customWidth="1"/>
    <col min="14092" max="14092" width="6.125" style="192" customWidth="1"/>
    <col min="14093" max="14335" width="8.875" style="192"/>
    <col min="14336" max="14336" width="3.75" style="192" customWidth="1"/>
    <col min="14337" max="14337" width="30.375" style="192" bestFit="1" customWidth="1"/>
    <col min="14338" max="14338" width="12.75" style="192" customWidth="1"/>
    <col min="14339" max="14340" width="15.75" style="192" customWidth="1"/>
    <col min="14341" max="14341" width="14.375" style="192" customWidth="1"/>
    <col min="14342" max="14342" width="15.75" style="192" customWidth="1"/>
    <col min="14343" max="14343" width="10.375" style="192" customWidth="1"/>
    <col min="14344" max="14344" width="25.25" style="192" customWidth="1"/>
    <col min="14345" max="14347" width="6.375" style="192" customWidth="1"/>
    <col min="14348" max="14348" width="6.125" style="192" customWidth="1"/>
    <col min="14349" max="14591" width="8.875" style="192"/>
    <col min="14592" max="14592" width="3.75" style="192" customWidth="1"/>
    <col min="14593" max="14593" width="30.375" style="192" bestFit="1" customWidth="1"/>
    <col min="14594" max="14594" width="12.75" style="192" customWidth="1"/>
    <col min="14595" max="14596" width="15.75" style="192" customWidth="1"/>
    <col min="14597" max="14597" width="14.375" style="192" customWidth="1"/>
    <col min="14598" max="14598" width="15.75" style="192" customWidth="1"/>
    <col min="14599" max="14599" width="10.375" style="192" customWidth="1"/>
    <col min="14600" max="14600" width="25.25" style="192" customWidth="1"/>
    <col min="14601" max="14603" width="6.375" style="192" customWidth="1"/>
    <col min="14604" max="14604" width="6.125" style="192" customWidth="1"/>
    <col min="14605" max="14847" width="8.875" style="192"/>
    <col min="14848" max="14848" width="3.75" style="192" customWidth="1"/>
    <col min="14849" max="14849" width="30.375" style="192" bestFit="1" customWidth="1"/>
    <col min="14850" max="14850" width="12.75" style="192" customWidth="1"/>
    <col min="14851" max="14852" width="15.75" style="192" customWidth="1"/>
    <col min="14853" max="14853" width="14.375" style="192" customWidth="1"/>
    <col min="14854" max="14854" width="15.75" style="192" customWidth="1"/>
    <col min="14855" max="14855" width="10.375" style="192" customWidth="1"/>
    <col min="14856" max="14856" width="25.25" style="192" customWidth="1"/>
    <col min="14857" max="14859" width="6.375" style="192" customWidth="1"/>
    <col min="14860" max="14860" width="6.125" style="192" customWidth="1"/>
    <col min="14861" max="15103" width="8.875" style="192"/>
    <col min="15104" max="15104" width="3.75" style="192" customWidth="1"/>
    <col min="15105" max="15105" width="30.375" style="192" bestFit="1" customWidth="1"/>
    <col min="15106" max="15106" width="12.75" style="192" customWidth="1"/>
    <col min="15107" max="15108" width="15.75" style="192" customWidth="1"/>
    <col min="15109" max="15109" width="14.375" style="192" customWidth="1"/>
    <col min="15110" max="15110" width="15.75" style="192" customWidth="1"/>
    <col min="15111" max="15111" width="10.375" style="192" customWidth="1"/>
    <col min="15112" max="15112" width="25.25" style="192" customWidth="1"/>
    <col min="15113" max="15115" width="6.375" style="192" customWidth="1"/>
    <col min="15116" max="15116" width="6.125" style="192" customWidth="1"/>
    <col min="15117" max="15359" width="8.875" style="192"/>
    <col min="15360" max="15360" width="3.75" style="192" customWidth="1"/>
    <col min="15361" max="15361" width="30.375" style="192" bestFit="1" customWidth="1"/>
    <col min="15362" max="15362" width="12.75" style="192" customWidth="1"/>
    <col min="15363" max="15364" width="15.75" style="192" customWidth="1"/>
    <col min="15365" max="15365" width="14.375" style="192" customWidth="1"/>
    <col min="15366" max="15366" width="15.75" style="192" customWidth="1"/>
    <col min="15367" max="15367" width="10.375" style="192" customWidth="1"/>
    <col min="15368" max="15368" width="25.25" style="192" customWidth="1"/>
    <col min="15369" max="15371" width="6.375" style="192" customWidth="1"/>
    <col min="15372" max="15372" width="6.125" style="192" customWidth="1"/>
    <col min="15373" max="15615" width="8.875" style="192"/>
    <col min="15616" max="15616" width="3.75" style="192" customWidth="1"/>
    <col min="15617" max="15617" width="30.375" style="192" bestFit="1" customWidth="1"/>
    <col min="15618" max="15618" width="12.75" style="192" customWidth="1"/>
    <col min="15619" max="15620" width="15.75" style="192" customWidth="1"/>
    <col min="15621" max="15621" width="14.375" style="192" customWidth="1"/>
    <col min="15622" max="15622" width="15.75" style="192" customWidth="1"/>
    <col min="15623" max="15623" width="10.375" style="192" customWidth="1"/>
    <col min="15624" max="15624" width="25.25" style="192" customWidth="1"/>
    <col min="15625" max="15627" width="6.375" style="192" customWidth="1"/>
    <col min="15628" max="15628" width="6.125" style="192" customWidth="1"/>
    <col min="15629" max="15871" width="8.875" style="192"/>
    <col min="15872" max="15872" width="3.75" style="192" customWidth="1"/>
    <col min="15873" max="15873" width="30.375" style="192" bestFit="1" customWidth="1"/>
    <col min="15874" max="15874" width="12.75" style="192" customWidth="1"/>
    <col min="15875" max="15876" width="15.75" style="192" customWidth="1"/>
    <col min="15877" max="15877" width="14.375" style="192" customWidth="1"/>
    <col min="15878" max="15878" width="15.75" style="192" customWidth="1"/>
    <col min="15879" max="15879" width="10.375" style="192" customWidth="1"/>
    <col min="15880" max="15880" width="25.25" style="192" customWidth="1"/>
    <col min="15881" max="15883" width="6.375" style="192" customWidth="1"/>
    <col min="15884" max="15884" width="6.125" style="192" customWidth="1"/>
    <col min="15885" max="16127" width="8.875" style="192"/>
    <col min="16128" max="16128" width="3.75" style="192" customWidth="1"/>
    <col min="16129" max="16129" width="30.375" style="192" bestFit="1" customWidth="1"/>
    <col min="16130" max="16130" width="12.75" style="192" customWidth="1"/>
    <col min="16131" max="16132" width="15.75" style="192" customWidth="1"/>
    <col min="16133" max="16133" width="14.375" style="192" customWidth="1"/>
    <col min="16134" max="16134" width="15.75" style="192" customWidth="1"/>
    <col min="16135" max="16135" width="10.375" style="192" customWidth="1"/>
    <col min="16136" max="16136" width="25.25" style="192" customWidth="1"/>
    <col min="16137" max="16139" width="6.375" style="192" customWidth="1"/>
    <col min="16140" max="16140" width="6.125" style="192" customWidth="1"/>
    <col min="16141" max="16383" width="8.875" style="192"/>
    <col min="16384" max="16384" width="9" style="192" customWidth="1"/>
  </cols>
  <sheetData>
    <row r="1" spans="1:12" ht="19.7" customHeight="1">
      <c r="A1" s="320" t="s">
        <v>227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16.7" customHeight="1">
      <c r="A2" s="216"/>
      <c r="B2" s="321" t="s">
        <v>373</v>
      </c>
      <c r="C2" s="323" t="s">
        <v>372</v>
      </c>
      <c r="D2" s="324"/>
      <c r="E2" s="324"/>
      <c r="F2" s="324"/>
      <c r="G2" s="324"/>
      <c r="H2" s="325" t="s">
        <v>371</v>
      </c>
      <c r="I2" s="198" t="s">
        <v>15</v>
      </c>
      <c r="J2" s="198" t="s">
        <v>16</v>
      </c>
      <c r="K2" s="198" t="s">
        <v>17</v>
      </c>
      <c r="L2" s="198" t="s">
        <v>18</v>
      </c>
    </row>
    <row r="3" spans="1:12" ht="19.7" customHeight="1" thickBot="1">
      <c r="A3" s="215"/>
      <c r="B3" s="322"/>
      <c r="C3" s="196" t="s">
        <v>19</v>
      </c>
      <c r="D3" s="196" t="s">
        <v>20</v>
      </c>
      <c r="E3" s="196" t="s">
        <v>21</v>
      </c>
      <c r="F3" s="196" t="s">
        <v>22</v>
      </c>
      <c r="G3" s="196" t="s">
        <v>23</v>
      </c>
      <c r="H3" s="326"/>
      <c r="I3" s="205" t="s">
        <v>24</v>
      </c>
      <c r="J3" s="205" t="s">
        <v>24</v>
      </c>
      <c r="K3" s="205" t="s">
        <v>24</v>
      </c>
      <c r="L3" s="205" t="s">
        <v>25</v>
      </c>
    </row>
    <row r="4" spans="1:12" ht="22.7" customHeight="1" thickBot="1">
      <c r="A4" s="210">
        <v>1</v>
      </c>
      <c r="B4" s="208" t="s">
        <v>370</v>
      </c>
      <c r="C4" s="214" t="s">
        <v>369</v>
      </c>
      <c r="D4" s="208" t="s">
        <v>368</v>
      </c>
      <c r="E4" s="208" t="s">
        <v>367</v>
      </c>
      <c r="F4" s="209" t="s">
        <v>875</v>
      </c>
      <c r="G4" s="208" t="s">
        <v>846</v>
      </c>
      <c r="H4" s="208" t="s">
        <v>366</v>
      </c>
      <c r="I4" s="238">
        <v>28</v>
      </c>
      <c r="J4" s="238">
        <v>20</v>
      </c>
      <c r="K4" s="238">
        <v>94</v>
      </c>
      <c r="L4" s="238">
        <v>673</v>
      </c>
    </row>
    <row r="5" spans="1:12" s="195" customFormat="1" ht="22.7" customHeight="1">
      <c r="A5" s="200">
        <v>2</v>
      </c>
      <c r="B5" s="197" t="s">
        <v>365</v>
      </c>
      <c r="C5" s="198" t="s">
        <v>364</v>
      </c>
      <c r="D5" s="198" t="s">
        <v>363</v>
      </c>
      <c r="E5" s="198" t="s">
        <v>362</v>
      </c>
      <c r="F5" s="298" t="s">
        <v>878</v>
      </c>
      <c r="G5" s="198" t="s">
        <v>361</v>
      </c>
      <c r="H5" s="198" t="s">
        <v>360</v>
      </c>
      <c r="I5" s="236">
        <v>28</v>
      </c>
      <c r="J5" s="236">
        <v>22</v>
      </c>
      <c r="K5" s="236">
        <v>97</v>
      </c>
      <c r="L5" s="236">
        <v>693</v>
      </c>
    </row>
    <row r="6" spans="1:12" s="195" customFormat="1" ht="21.6" customHeight="1" thickBot="1">
      <c r="A6" s="200">
        <v>3</v>
      </c>
      <c r="B6" s="197" t="s">
        <v>359</v>
      </c>
      <c r="C6" s="327" t="s">
        <v>848</v>
      </c>
      <c r="D6" s="328"/>
      <c r="E6" s="328"/>
      <c r="F6" s="328"/>
      <c r="G6" s="329"/>
      <c r="H6" s="198" t="s">
        <v>849</v>
      </c>
      <c r="I6" s="236">
        <v>33</v>
      </c>
      <c r="J6" s="236">
        <v>18</v>
      </c>
      <c r="K6" s="236">
        <v>92</v>
      </c>
      <c r="L6" s="236">
        <v>662</v>
      </c>
    </row>
    <row r="7" spans="1:12" s="195" customFormat="1" ht="22.7" customHeight="1" thickBot="1">
      <c r="A7" s="200">
        <v>4</v>
      </c>
      <c r="B7" s="197" t="s">
        <v>358</v>
      </c>
      <c r="C7" s="197" t="s">
        <v>266</v>
      </c>
      <c r="D7" s="197" t="s">
        <v>357</v>
      </c>
      <c r="E7" s="197" t="s">
        <v>356</v>
      </c>
      <c r="F7" s="209" t="s">
        <v>463</v>
      </c>
      <c r="G7" s="198" t="s">
        <v>355</v>
      </c>
      <c r="H7" s="197" t="s">
        <v>855</v>
      </c>
      <c r="I7" s="236">
        <v>28</v>
      </c>
      <c r="J7" s="236">
        <v>20</v>
      </c>
      <c r="K7" s="236">
        <v>99</v>
      </c>
      <c r="L7" s="236">
        <v>684</v>
      </c>
    </row>
    <row r="8" spans="1:12" s="195" customFormat="1" ht="22.7" customHeight="1" thickBot="1">
      <c r="A8" s="207">
        <v>5</v>
      </c>
      <c r="B8" s="205" t="s">
        <v>354</v>
      </c>
      <c r="C8" s="206" t="s">
        <v>283</v>
      </c>
      <c r="D8" s="205" t="s">
        <v>353</v>
      </c>
      <c r="E8" s="198" t="s">
        <v>352</v>
      </c>
      <c r="F8" s="209" t="s">
        <v>490</v>
      </c>
      <c r="G8" s="205" t="s">
        <v>351</v>
      </c>
      <c r="H8" s="309" t="s">
        <v>932</v>
      </c>
      <c r="I8" s="237">
        <v>25</v>
      </c>
      <c r="J8" s="237">
        <v>19</v>
      </c>
      <c r="K8" s="237">
        <v>94</v>
      </c>
      <c r="L8" s="237">
        <v>650</v>
      </c>
    </row>
    <row r="9" spans="1:12" s="195" customFormat="1" ht="22.7" customHeight="1" thickBot="1">
      <c r="A9" s="204">
        <v>6</v>
      </c>
      <c r="B9" s="203" t="s">
        <v>350</v>
      </c>
      <c r="C9" s="202" t="s">
        <v>292</v>
      </c>
      <c r="D9" s="203" t="s">
        <v>349</v>
      </c>
      <c r="E9" s="205" t="s">
        <v>348</v>
      </c>
      <c r="F9" s="209" t="s">
        <v>516</v>
      </c>
      <c r="G9" s="203" t="s">
        <v>347</v>
      </c>
      <c r="H9" s="299" t="s">
        <v>920</v>
      </c>
      <c r="I9" s="236">
        <v>28</v>
      </c>
      <c r="J9" s="236">
        <v>23</v>
      </c>
      <c r="K9" s="236">
        <v>98</v>
      </c>
      <c r="L9" s="236">
        <v>707</v>
      </c>
    </row>
    <row r="10" spans="1:12" s="195" customFormat="1" ht="22.7" customHeight="1">
      <c r="A10" s="200">
        <v>7</v>
      </c>
      <c r="B10" s="197" t="s">
        <v>346</v>
      </c>
      <c r="C10" s="197" t="s">
        <v>270</v>
      </c>
      <c r="D10" s="198" t="s">
        <v>345</v>
      </c>
      <c r="E10" s="198" t="s">
        <v>344</v>
      </c>
      <c r="F10" s="209" t="s">
        <v>539</v>
      </c>
      <c r="G10" s="198" t="s">
        <v>343</v>
      </c>
      <c r="H10" s="305" t="s">
        <v>936</v>
      </c>
      <c r="I10" s="236">
        <v>27</v>
      </c>
      <c r="J10" s="236">
        <v>22</v>
      </c>
      <c r="K10" s="236">
        <v>95</v>
      </c>
      <c r="L10" s="236">
        <v>681</v>
      </c>
    </row>
    <row r="11" spans="1:12" s="195" customFormat="1" ht="22.7" customHeight="1" thickBot="1">
      <c r="A11" s="213">
        <v>8</v>
      </c>
      <c r="B11" s="197" t="s">
        <v>342</v>
      </c>
      <c r="C11" s="330" t="s">
        <v>941</v>
      </c>
      <c r="D11" s="331"/>
      <c r="E11" s="331"/>
      <c r="F11" s="331"/>
      <c r="G11" s="332"/>
      <c r="H11" s="303" t="s">
        <v>926</v>
      </c>
      <c r="I11" s="236">
        <v>27</v>
      </c>
      <c r="J11" s="236">
        <v>20</v>
      </c>
      <c r="K11" s="236">
        <v>91</v>
      </c>
      <c r="L11" s="236">
        <v>654</v>
      </c>
    </row>
    <row r="12" spans="1:12" s="195" customFormat="1" ht="22.7" customHeight="1">
      <c r="A12" s="200">
        <v>9</v>
      </c>
      <c r="B12" s="198" t="s">
        <v>341</v>
      </c>
      <c r="C12" s="198" t="s">
        <v>274</v>
      </c>
      <c r="D12" s="198" t="s">
        <v>340</v>
      </c>
      <c r="E12" s="198" t="s">
        <v>339</v>
      </c>
      <c r="F12" s="209" t="s">
        <v>571</v>
      </c>
      <c r="G12" s="198" t="s">
        <v>338</v>
      </c>
      <c r="H12" s="198" t="s">
        <v>860</v>
      </c>
      <c r="I12" s="236">
        <v>28</v>
      </c>
      <c r="J12" s="236">
        <v>20</v>
      </c>
      <c r="K12" s="236">
        <v>100</v>
      </c>
      <c r="L12" s="236">
        <v>691</v>
      </c>
    </row>
    <row r="13" spans="1:12" s="195" customFormat="1" ht="22.7" customHeight="1" thickBot="1">
      <c r="A13" s="212">
        <v>10</v>
      </c>
      <c r="B13" s="196" t="s">
        <v>337</v>
      </c>
      <c r="C13" s="211" t="s">
        <v>270</v>
      </c>
      <c r="D13" s="196" t="s">
        <v>336</v>
      </c>
      <c r="E13" s="196" t="s">
        <v>335</v>
      </c>
      <c r="F13" s="296" t="s">
        <v>582</v>
      </c>
      <c r="G13" s="196" t="s">
        <v>334</v>
      </c>
      <c r="H13" s="196" t="s">
        <v>333</v>
      </c>
      <c r="I13" s="237">
        <v>27</v>
      </c>
      <c r="J13" s="237">
        <v>20</v>
      </c>
      <c r="K13" s="237">
        <v>97</v>
      </c>
      <c r="L13" s="237">
        <v>679</v>
      </c>
    </row>
    <row r="14" spans="1:12" s="195" customFormat="1" ht="22.7" customHeight="1">
      <c r="A14" s="210">
        <v>11</v>
      </c>
      <c r="B14" s="301" t="s">
        <v>933</v>
      </c>
      <c r="C14" s="208" t="s">
        <v>266</v>
      </c>
      <c r="D14" s="208" t="s">
        <v>332</v>
      </c>
      <c r="E14" s="208" t="s">
        <v>331</v>
      </c>
      <c r="F14" s="209" t="s">
        <v>597</v>
      </c>
      <c r="G14" s="208" t="s">
        <v>330</v>
      </c>
      <c r="H14" s="208" t="s">
        <v>329</v>
      </c>
      <c r="I14" s="239">
        <v>28</v>
      </c>
      <c r="J14" s="239">
        <v>22</v>
      </c>
      <c r="K14" s="239">
        <v>98</v>
      </c>
      <c r="L14" s="239">
        <v>698</v>
      </c>
    </row>
    <row r="15" spans="1:12" s="195" customFormat="1" ht="22.7" customHeight="1">
      <c r="A15" s="200">
        <v>12</v>
      </c>
      <c r="B15" s="198" t="s">
        <v>328</v>
      </c>
      <c r="C15" s="197" t="s">
        <v>252</v>
      </c>
      <c r="D15" s="198" t="s">
        <v>327</v>
      </c>
      <c r="E15" s="198" t="s">
        <v>326</v>
      </c>
      <c r="F15" s="295" t="s">
        <v>621</v>
      </c>
      <c r="G15" s="198" t="s">
        <v>325</v>
      </c>
      <c r="H15" s="198" t="s">
        <v>324</v>
      </c>
      <c r="I15" s="236">
        <v>28</v>
      </c>
      <c r="J15" s="236">
        <v>19</v>
      </c>
      <c r="K15" s="236">
        <v>91</v>
      </c>
      <c r="L15" s="236">
        <v>651</v>
      </c>
    </row>
    <row r="16" spans="1:12" s="195" customFormat="1" ht="22.7" customHeight="1">
      <c r="A16" s="200">
        <v>13</v>
      </c>
      <c r="B16" s="201" t="s">
        <v>323</v>
      </c>
      <c r="C16" s="333" t="s">
        <v>322</v>
      </c>
      <c r="D16" s="334"/>
      <c r="E16" s="334"/>
      <c r="F16" s="334"/>
      <c r="G16" s="335"/>
      <c r="H16" s="295" t="s">
        <v>321</v>
      </c>
      <c r="I16" s="236">
        <v>27</v>
      </c>
      <c r="J16" s="236">
        <v>19</v>
      </c>
      <c r="K16" s="236">
        <v>98</v>
      </c>
      <c r="L16" s="236">
        <v>667</v>
      </c>
    </row>
    <row r="17" spans="1:12" s="195" customFormat="1" ht="22.7" customHeight="1">
      <c r="A17" s="200">
        <v>14</v>
      </c>
      <c r="B17" s="198" t="s">
        <v>320</v>
      </c>
      <c r="C17" s="197" t="s">
        <v>319</v>
      </c>
      <c r="D17" s="198" t="s">
        <v>318</v>
      </c>
      <c r="E17" s="198" t="s">
        <v>317</v>
      </c>
      <c r="F17" s="295" t="s">
        <v>656</v>
      </c>
      <c r="G17" s="198" t="s">
        <v>316</v>
      </c>
      <c r="H17" s="302" t="s">
        <v>909</v>
      </c>
      <c r="I17" s="236">
        <v>27</v>
      </c>
      <c r="J17" s="236">
        <v>21</v>
      </c>
      <c r="K17" s="236">
        <v>96</v>
      </c>
      <c r="L17" s="236">
        <v>681</v>
      </c>
    </row>
    <row r="18" spans="1:12" s="195" customFormat="1" ht="22.7" customHeight="1" thickBot="1">
      <c r="A18" s="207">
        <v>15</v>
      </c>
      <c r="B18" s="300" t="s">
        <v>930</v>
      </c>
      <c r="C18" s="206" t="s">
        <v>315</v>
      </c>
      <c r="D18" s="205" t="s">
        <v>314</v>
      </c>
      <c r="E18" s="205" t="s">
        <v>313</v>
      </c>
      <c r="F18" s="237" t="s">
        <v>674</v>
      </c>
      <c r="G18" s="205" t="s">
        <v>312</v>
      </c>
      <c r="H18" s="205" t="s">
        <v>311</v>
      </c>
      <c r="I18" s="237">
        <v>27</v>
      </c>
      <c r="J18" s="237">
        <v>20</v>
      </c>
      <c r="K18" s="237">
        <v>93</v>
      </c>
      <c r="L18" s="237">
        <v>663</v>
      </c>
    </row>
    <row r="19" spans="1:12" s="195" customFormat="1" ht="22.7" customHeight="1">
      <c r="A19" s="204">
        <v>16</v>
      </c>
      <c r="B19" s="202" t="s">
        <v>310</v>
      </c>
      <c r="C19" s="202" t="s">
        <v>309</v>
      </c>
      <c r="D19" s="203" t="s">
        <v>308</v>
      </c>
      <c r="E19" s="202" t="s">
        <v>307</v>
      </c>
      <c r="F19" s="203" t="s">
        <v>692</v>
      </c>
      <c r="G19" s="202" t="s">
        <v>306</v>
      </c>
      <c r="H19" s="202" t="s">
        <v>305</v>
      </c>
      <c r="I19" s="238">
        <v>26</v>
      </c>
      <c r="J19" s="238">
        <v>21</v>
      </c>
      <c r="K19" s="238">
        <v>98</v>
      </c>
      <c r="L19" s="238">
        <v>684</v>
      </c>
    </row>
    <row r="20" spans="1:12" ht="22.7" customHeight="1">
      <c r="A20" s="200">
        <v>17</v>
      </c>
      <c r="B20" s="304" t="s">
        <v>915</v>
      </c>
      <c r="C20" s="197" t="s">
        <v>270</v>
      </c>
      <c r="D20" s="197" t="s">
        <v>304</v>
      </c>
      <c r="E20" s="197" t="s">
        <v>303</v>
      </c>
      <c r="F20" s="295" t="s">
        <v>702</v>
      </c>
      <c r="G20" s="197" t="s">
        <v>302</v>
      </c>
      <c r="H20" s="197" t="s">
        <v>301</v>
      </c>
      <c r="I20" s="236">
        <v>28</v>
      </c>
      <c r="J20" s="236">
        <v>20</v>
      </c>
      <c r="K20" s="236">
        <v>97</v>
      </c>
      <c r="L20" s="236">
        <v>680</v>
      </c>
    </row>
    <row r="21" spans="1:12" s="195" customFormat="1" ht="22.7" customHeight="1">
      <c r="A21" s="200">
        <v>18</v>
      </c>
      <c r="B21" s="197" t="s">
        <v>300</v>
      </c>
      <c r="C21" s="336" t="s">
        <v>299</v>
      </c>
      <c r="D21" s="337"/>
      <c r="E21" s="337"/>
      <c r="F21" s="337"/>
      <c r="G21" s="338"/>
      <c r="H21" s="197" t="s">
        <v>298</v>
      </c>
      <c r="I21" s="236">
        <v>28</v>
      </c>
      <c r="J21" s="236">
        <v>23</v>
      </c>
      <c r="K21" s="236">
        <v>94</v>
      </c>
      <c r="L21" s="236">
        <v>691</v>
      </c>
    </row>
    <row r="22" spans="1:12" s="195" customFormat="1" ht="22.7" customHeight="1">
      <c r="A22" s="200">
        <v>19</v>
      </c>
      <c r="B22" s="197" t="s">
        <v>297</v>
      </c>
      <c r="C22" s="197" t="s">
        <v>296</v>
      </c>
      <c r="D22" s="197" t="s">
        <v>295</v>
      </c>
      <c r="E22" s="197" t="s">
        <v>294</v>
      </c>
      <c r="F22" s="295" t="s">
        <v>725</v>
      </c>
      <c r="G22" s="197" t="s">
        <v>293</v>
      </c>
      <c r="H22" s="197" t="s">
        <v>865</v>
      </c>
      <c r="I22" s="236">
        <v>28</v>
      </c>
      <c r="J22" s="236">
        <v>22</v>
      </c>
      <c r="K22" s="236">
        <v>95</v>
      </c>
      <c r="L22" s="236">
        <v>686</v>
      </c>
    </row>
    <row r="23" spans="1:12" s="195" customFormat="1" ht="22.7" customHeight="1" thickBot="1">
      <c r="A23" s="212">
        <v>20</v>
      </c>
      <c r="B23" s="307" t="s">
        <v>927</v>
      </c>
      <c r="C23" s="211" t="s">
        <v>292</v>
      </c>
      <c r="D23" s="211" t="s">
        <v>291</v>
      </c>
      <c r="E23" s="211" t="s">
        <v>290</v>
      </c>
      <c r="F23" s="296" t="s">
        <v>731</v>
      </c>
      <c r="G23" s="211" t="s">
        <v>289</v>
      </c>
      <c r="H23" s="307" t="s">
        <v>935</v>
      </c>
      <c r="I23" s="237">
        <v>27</v>
      </c>
      <c r="J23" s="237">
        <v>21</v>
      </c>
      <c r="K23" s="237">
        <v>98</v>
      </c>
      <c r="L23" s="237">
        <v>687</v>
      </c>
    </row>
    <row r="24" spans="1:12" s="195" customFormat="1" ht="22.7" customHeight="1">
      <c r="A24" s="210">
        <v>21</v>
      </c>
      <c r="B24" s="208" t="s">
        <v>288</v>
      </c>
      <c r="C24" s="208" t="s">
        <v>270</v>
      </c>
      <c r="D24" s="208" t="s">
        <v>287</v>
      </c>
      <c r="E24" s="208" t="s">
        <v>286</v>
      </c>
      <c r="F24" s="209" t="s">
        <v>743</v>
      </c>
      <c r="G24" s="208" t="s">
        <v>285</v>
      </c>
      <c r="H24" s="301" t="s">
        <v>907</v>
      </c>
      <c r="I24" s="238">
        <v>26</v>
      </c>
      <c r="J24" s="238">
        <v>20</v>
      </c>
      <c r="K24" s="238">
        <v>96</v>
      </c>
      <c r="L24" s="238">
        <v>665</v>
      </c>
    </row>
    <row r="25" spans="1:12" s="195" customFormat="1" ht="22.7" customHeight="1">
      <c r="A25" s="200">
        <v>22</v>
      </c>
      <c r="B25" s="197" t="s">
        <v>284</v>
      </c>
      <c r="C25" s="197" t="s">
        <v>283</v>
      </c>
      <c r="D25" s="197" t="s">
        <v>282</v>
      </c>
      <c r="E25" s="197" t="s">
        <v>281</v>
      </c>
      <c r="F25" s="295" t="s">
        <v>759</v>
      </c>
      <c r="G25" s="197" t="s">
        <v>280</v>
      </c>
      <c r="H25" s="197" t="s">
        <v>279</v>
      </c>
      <c r="I25" s="236">
        <v>26</v>
      </c>
      <c r="J25" s="236">
        <v>21</v>
      </c>
      <c r="K25" s="236">
        <v>96</v>
      </c>
      <c r="L25" s="236">
        <v>676</v>
      </c>
    </row>
    <row r="26" spans="1:12" s="195" customFormat="1" ht="22.7" customHeight="1">
      <c r="A26" s="200">
        <v>23</v>
      </c>
      <c r="B26" s="198" t="s">
        <v>278</v>
      </c>
      <c r="C26" s="336" t="s">
        <v>277</v>
      </c>
      <c r="D26" s="337"/>
      <c r="E26" s="337"/>
      <c r="F26" s="337"/>
      <c r="G26" s="338"/>
      <c r="H26" s="197" t="s">
        <v>276</v>
      </c>
      <c r="I26" s="236">
        <v>25</v>
      </c>
      <c r="J26" s="236">
        <v>21</v>
      </c>
      <c r="K26" s="236">
        <v>95</v>
      </c>
      <c r="L26" s="236">
        <v>672</v>
      </c>
    </row>
    <row r="27" spans="1:12" s="195" customFormat="1" ht="22.7" customHeight="1">
      <c r="A27" s="200">
        <v>24</v>
      </c>
      <c r="B27" s="197" t="s">
        <v>275</v>
      </c>
      <c r="C27" s="197" t="s">
        <v>274</v>
      </c>
      <c r="D27" s="197" t="s">
        <v>273</v>
      </c>
      <c r="E27" s="197" t="s">
        <v>272</v>
      </c>
      <c r="F27" s="295" t="s">
        <v>780</v>
      </c>
      <c r="G27" s="197" t="s">
        <v>271</v>
      </c>
      <c r="H27" s="304" t="s">
        <v>937</v>
      </c>
      <c r="I27" s="236">
        <v>28</v>
      </c>
      <c r="J27" s="236">
        <v>21</v>
      </c>
      <c r="K27" s="236">
        <v>98</v>
      </c>
      <c r="L27" s="236">
        <v>690</v>
      </c>
    </row>
    <row r="28" spans="1:12" s="195" customFormat="1" ht="22.7" customHeight="1" thickBot="1">
      <c r="A28" s="207">
        <v>25</v>
      </c>
      <c r="B28" s="310" t="s">
        <v>942</v>
      </c>
      <c r="C28" s="206" t="s">
        <v>270</v>
      </c>
      <c r="D28" s="237" t="s">
        <v>790</v>
      </c>
      <c r="E28" s="309" t="s">
        <v>939</v>
      </c>
      <c r="F28" s="237" t="s">
        <v>793</v>
      </c>
      <c r="G28" s="205" t="s">
        <v>269</v>
      </c>
      <c r="H28" s="205" t="s">
        <v>268</v>
      </c>
      <c r="I28" s="237">
        <v>25</v>
      </c>
      <c r="J28" s="237">
        <v>23</v>
      </c>
      <c r="K28" s="237">
        <v>96</v>
      </c>
      <c r="L28" s="237">
        <v>692</v>
      </c>
    </row>
    <row r="29" spans="1:12" s="195" customFormat="1" ht="22.7" customHeight="1">
      <c r="A29" s="204">
        <v>26</v>
      </c>
      <c r="B29" s="202" t="s">
        <v>267</v>
      </c>
      <c r="C29" s="202" t="s">
        <v>266</v>
      </c>
      <c r="D29" s="202" t="s">
        <v>265</v>
      </c>
      <c r="E29" s="202" t="s">
        <v>264</v>
      </c>
      <c r="F29" s="299" t="s">
        <v>902</v>
      </c>
      <c r="G29" s="202" t="s">
        <v>263</v>
      </c>
      <c r="H29" s="202" t="s">
        <v>262</v>
      </c>
      <c r="I29" s="236">
        <v>28</v>
      </c>
      <c r="J29" s="236">
        <v>23</v>
      </c>
      <c r="K29" s="236">
        <v>92</v>
      </c>
      <c r="L29" s="236">
        <v>684</v>
      </c>
    </row>
    <row r="30" spans="1:12" s="195" customFormat="1" ht="22.7" customHeight="1">
      <c r="A30" s="200">
        <v>27</v>
      </c>
      <c r="B30" s="201" t="s">
        <v>261</v>
      </c>
      <c r="C30" s="201" t="s">
        <v>871</v>
      </c>
      <c r="D30" s="198" t="s">
        <v>259</v>
      </c>
      <c r="E30" s="198" t="s">
        <v>258</v>
      </c>
      <c r="F30" s="295" t="s">
        <v>903</v>
      </c>
      <c r="G30" s="198" t="s">
        <v>257</v>
      </c>
      <c r="H30" s="308" t="s">
        <v>931</v>
      </c>
      <c r="I30" s="236">
        <v>27</v>
      </c>
      <c r="J30" s="236">
        <v>19</v>
      </c>
      <c r="K30" s="236">
        <v>96</v>
      </c>
      <c r="L30" s="236">
        <v>664</v>
      </c>
    </row>
    <row r="31" spans="1:12" s="195" customFormat="1" ht="22.7" customHeight="1">
      <c r="A31" s="200">
        <v>28</v>
      </c>
      <c r="B31" s="198" t="s">
        <v>256</v>
      </c>
      <c r="C31" s="336" t="s">
        <v>255</v>
      </c>
      <c r="D31" s="337"/>
      <c r="E31" s="337"/>
      <c r="F31" s="337"/>
      <c r="G31" s="338"/>
      <c r="H31" s="198" t="s">
        <v>254</v>
      </c>
      <c r="I31" s="236">
        <v>25</v>
      </c>
      <c r="J31" s="236">
        <v>23</v>
      </c>
      <c r="K31" s="236">
        <v>99</v>
      </c>
      <c r="L31" s="236">
        <v>702</v>
      </c>
    </row>
    <row r="32" spans="1:12" s="195" customFormat="1" ht="22.7" customHeight="1">
      <c r="A32" s="200">
        <v>29</v>
      </c>
      <c r="B32" s="197" t="s">
        <v>253</v>
      </c>
      <c r="C32" s="197" t="s">
        <v>252</v>
      </c>
      <c r="D32" s="197" t="s">
        <v>251</v>
      </c>
      <c r="E32" s="197" t="s">
        <v>250</v>
      </c>
      <c r="F32" s="295" t="s">
        <v>827</v>
      </c>
      <c r="G32" s="197" t="s">
        <v>249</v>
      </c>
      <c r="H32" s="303" t="s">
        <v>914</v>
      </c>
      <c r="I32" s="236">
        <v>27</v>
      </c>
      <c r="J32" s="236">
        <v>22</v>
      </c>
      <c r="K32" s="236">
        <v>98</v>
      </c>
      <c r="L32" s="236">
        <v>695</v>
      </c>
    </row>
    <row r="33" spans="1:12" s="195" customFormat="1" ht="22.7" customHeight="1">
      <c r="A33" s="200">
        <v>30</v>
      </c>
      <c r="B33" s="197" t="s">
        <v>248</v>
      </c>
      <c r="C33" s="197" t="s">
        <v>247</v>
      </c>
      <c r="D33" s="197" t="s">
        <v>246</v>
      </c>
      <c r="E33" s="199" t="s">
        <v>245</v>
      </c>
      <c r="F33" s="295" t="s">
        <v>839</v>
      </c>
      <c r="G33" s="197" t="s">
        <v>244</v>
      </c>
      <c r="H33" s="197" t="s">
        <v>243</v>
      </c>
      <c r="I33" s="236">
        <v>26</v>
      </c>
      <c r="J33" s="236">
        <v>23</v>
      </c>
      <c r="K33" s="236">
        <v>91</v>
      </c>
      <c r="L33" s="236">
        <v>679</v>
      </c>
    </row>
    <row r="34" spans="1:12">
      <c r="A34" s="318" t="s">
        <v>844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1:12" ht="25.5">
      <c r="A35" s="412" t="s">
        <v>943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</row>
  </sheetData>
  <mergeCells count="12">
    <mergeCell ref="A35:L35"/>
    <mergeCell ref="A34:L34"/>
    <mergeCell ref="A1:L1"/>
    <mergeCell ref="B2:B3"/>
    <mergeCell ref="C2:G2"/>
    <mergeCell ref="H2:H3"/>
    <mergeCell ref="C6:G6"/>
    <mergeCell ref="C11:G11"/>
    <mergeCell ref="C16:G16"/>
    <mergeCell ref="C21:G21"/>
    <mergeCell ref="C26:G26"/>
    <mergeCell ref="C31:G31"/>
  </mergeCells>
  <phoneticPr fontId="5" type="noConversion"/>
  <pageMargins left="0.27559055118110237" right="0.23622047244094491" top="0.19685039370078741" bottom="3.937007874015748E-2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0" zoomScaleNormal="90" zoomScaleSheetLayoutView="75" workbookViewId="0">
      <selection activeCell="C20" sqref="C20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17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6.875" style="167" customWidth="1"/>
    <col min="12" max="13" width="9" style="19"/>
    <col min="14" max="14" width="9" style="88"/>
    <col min="15" max="16384" width="9" style="19"/>
  </cols>
  <sheetData>
    <row r="1" spans="1:11" ht="28.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49" customFormat="1" ht="22.5" customHeight="1" thickBot="1">
      <c r="A2" s="35">
        <v>18</v>
      </c>
      <c r="B2" s="36" t="s">
        <v>0</v>
      </c>
      <c r="C2" s="36" t="s">
        <v>1</v>
      </c>
      <c r="D2" s="46" t="s">
        <v>40</v>
      </c>
      <c r="E2" s="66" t="s">
        <v>44</v>
      </c>
      <c r="F2" s="36" t="s">
        <v>2</v>
      </c>
      <c r="G2" s="91" t="s">
        <v>33</v>
      </c>
      <c r="H2" s="92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88" t="s">
        <v>36</v>
      </c>
      <c r="B3" s="388" t="s">
        <v>708</v>
      </c>
      <c r="C3" s="18" t="s">
        <v>503</v>
      </c>
      <c r="D3" s="232">
        <v>20</v>
      </c>
      <c r="E3" s="183">
        <f>D3*$E$1/1000</f>
        <v>2</v>
      </c>
      <c r="F3" s="232" t="s">
        <v>381</v>
      </c>
      <c r="G3" s="256">
        <v>0.56999999999999995</v>
      </c>
      <c r="H3" s="266">
        <v>4</v>
      </c>
      <c r="I3" s="254">
        <v>2.86</v>
      </c>
      <c r="J3" s="254">
        <v>0</v>
      </c>
      <c r="K3" s="255">
        <v>41.71</v>
      </c>
    </row>
    <row r="4" spans="1:11">
      <c r="A4" s="389"/>
      <c r="B4" s="389"/>
      <c r="C4" s="18" t="s">
        <v>504</v>
      </c>
      <c r="D4" s="232">
        <v>30</v>
      </c>
      <c r="E4" s="183">
        <f t="shared" ref="E4:E24" si="0">D4*$E$1/1000</f>
        <v>3</v>
      </c>
      <c r="F4" s="232" t="s">
        <v>382</v>
      </c>
      <c r="G4" s="256">
        <v>0.3</v>
      </c>
      <c r="H4" s="266">
        <v>0.3</v>
      </c>
      <c r="I4" s="254">
        <v>0</v>
      </c>
      <c r="J4" s="254">
        <v>1.5</v>
      </c>
      <c r="K4" s="255">
        <v>7.2</v>
      </c>
    </row>
    <row r="5" spans="1:11">
      <c r="A5" s="389"/>
      <c r="B5" s="389"/>
      <c r="C5" s="18" t="s">
        <v>506</v>
      </c>
      <c r="D5" s="232">
        <v>1</v>
      </c>
      <c r="E5" s="183">
        <f t="shared" si="0"/>
        <v>0.1</v>
      </c>
      <c r="F5" s="232" t="s">
        <v>382</v>
      </c>
      <c r="G5" s="256">
        <v>0.01</v>
      </c>
      <c r="H5" s="266">
        <v>0.01</v>
      </c>
      <c r="I5" s="254">
        <v>0</v>
      </c>
      <c r="J5" s="254">
        <v>0.05</v>
      </c>
      <c r="K5" s="255">
        <v>0.24</v>
      </c>
    </row>
    <row r="6" spans="1:11">
      <c r="A6" s="389"/>
      <c r="B6" s="389"/>
      <c r="C6" s="18" t="s">
        <v>507</v>
      </c>
      <c r="D6" s="232">
        <v>40</v>
      </c>
      <c r="E6" s="183">
        <f t="shared" si="0"/>
        <v>4</v>
      </c>
      <c r="F6" s="232" t="s">
        <v>380</v>
      </c>
      <c r="G6" s="256">
        <v>1.33</v>
      </c>
      <c r="H6" s="266">
        <v>2.67</v>
      </c>
      <c r="I6" s="254">
        <v>0</v>
      </c>
      <c r="J6" s="254">
        <v>20</v>
      </c>
      <c r="K6" s="255">
        <v>90.67</v>
      </c>
    </row>
    <row r="7" spans="1:11">
      <c r="A7" s="389"/>
      <c r="B7" s="389"/>
      <c r="C7" s="18" t="s">
        <v>388</v>
      </c>
      <c r="D7" s="232">
        <v>1</v>
      </c>
      <c r="E7" s="183">
        <f t="shared" si="0"/>
        <v>0.1</v>
      </c>
      <c r="F7" s="232" t="s">
        <v>391</v>
      </c>
      <c r="G7" s="256">
        <v>0.2</v>
      </c>
      <c r="H7" s="266">
        <v>0</v>
      </c>
      <c r="I7" s="254">
        <v>1</v>
      </c>
      <c r="J7" s="254">
        <v>0</v>
      </c>
      <c r="K7" s="255">
        <v>9</v>
      </c>
    </row>
    <row r="8" spans="1:11">
      <c r="A8" s="389"/>
      <c r="B8" s="389"/>
      <c r="C8" s="18" t="s">
        <v>709</v>
      </c>
      <c r="D8" s="232">
        <v>30</v>
      </c>
      <c r="E8" s="183">
        <f t="shared" si="0"/>
        <v>3</v>
      </c>
      <c r="F8" s="232" t="s">
        <v>382</v>
      </c>
      <c r="G8" s="256">
        <v>0.3</v>
      </c>
      <c r="H8" s="266">
        <v>0.3</v>
      </c>
      <c r="I8" s="254">
        <v>0</v>
      </c>
      <c r="J8" s="254">
        <v>1.5</v>
      </c>
      <c r="K8" s="255">
        <v>7.2</v>
      </c>
    </row>
    <row r="9" spans="1:11">
      <c r="A9" s="395"/>
      <c r="B9" s="395"/>
      <c r="C9" s="18" t="s">
        <v>470</v>
      </c>
      <c r="D9" s="232">
        <v>15</v>
      </c>
      <c r="E9" s="183">
        <f t="shared" si="0"/>
        <v>1.5</v>
      </c>
      <c r="F9" s="232" t="s">
        <v>424</v>
      </c>
      <c r="G9" s="256">
        <v>0.11</v>
      </c>
      <c r="H9" s="266">
        <v>0.75</v>
      </c>
      <c r="I9" s="254">
        <v>0.32</v>
      </c>
      <c r="J9" s="254">
        <v>0</v>
      </c>
      <c r="K9" s="255">
        <v>5.89</v>
      </c>
    </row>
    <row r="10" spans="1:11">
      <c r="A10" s="390" t="s">
        <v>37</v>
      </c>
      <c r="B10" s="385" t="s">
        <v>710</v>
      </c>
      <c r="C10" s="18" t="s">
        <v>711</v>
      </c>
      <c r="D10" s="232">
        <v>60</v>
      </c>
      <c r="E10" s="183">
        <f t="shared" si="0"/>
        <v>6</v>
      </c>
      <c r="F10" s="232" t="s">
        <v>380</v>
      </c>
      <c r="G10" s="256">
        <v>3</v>
      </c>
      <c r="H10" s="266">
        <v>6</v>
      </c>
      <c r="I10" s="254">
        <v>0</v>
      </c>
      <c r="J10" s="254">
        <v>45</v>
      </c>
      <c r="K10" s="255">
        <v>204</v>
      </c>
    </row>
    <row r="11" spans="1:11">
      <c r="A11" s="389"/>
      <c r="B11" s="385"/>
      <c r="C11" s="18" t="s">
        <v>400</v>
      </c>
      <c r="D11" s="232">
        <v>100</v>
      </c>
      <c r="E11" s="183">
        <f t="shared" si="0"/>
        <v>10</v>
      </c>
      <c r="F11" s="232" t="s">
        <v>402</v>
      </c>
      <c r="G11" s="256">
        <v>0.42</v>
      </c>
      <c r="H11" s="266">
        <v>3.33</v>
      </c>
      <c r="I11" s="254">
        <v>1.67</v>
      </c>
      <c r="J11" s="254">
        <v>5</v>
      </c>
      <c r="K11" s="255">
        <v>48.33</v>
      </c>
    </row>
    <row r="12" spans="1:11">
      <c r="A12" s="389"/>
      <c r="B12" s="385"/>
      <c r="C12" s="18" t="s">
        <v>411</v>
      </c>
      <c r="D12" s="232">
        <v>10</v>
      </c>
      <c r="E12" s="183">
        <f t="shared" si="0"/>
        <v>1</v>
      </c>
      <c r="F12" s="232" t="s">
        <v>382</v>
      </c>
      <c r="G12" s="256">
        <v>0.1</v>
      </c>
      <c r="H12" s="266">
        <v>0.1</v>
      </c>
      <c r="I12" s="254">
        <v>0</v>
      </c>
      <c r="J12" s="254">
        <v>0.5</v>
      </c>
      <c r="K12" s="255">
        <v>2.4</v>
      </c>
    </row>
    <row r="13" spans="1:11">
      <c r="A13" s="389"/>
      <c r="B13" s="385"/>
      <c r="C13" s="18" t="s">
        <v>412</v>
      </c>
      <c r="D13" s="232">
        <v>10</v>
      </c>
      <c r="E13" s="183">
        <f t="shared" si="0"/>
        <v>1</v>
      </c>
      <c r="F13" s="232" t="s">
        <v>382</v>
      </c>
      <c r="G13" s="256">
        <v>0.1</v>
      </c>
      <c r="H13" s="266">
        <v>0.1</v>
      </c>
      <c r="I13" s="254">
        <v>0</v>
      </c>
      <c r="J13" s="254">
        <v>0.5</v>
      </c>
      <c r="K13" s="255">
        <v>2.4</v>
      </c>
    </row>
    <row r="14" spans="1:11">
      <c r="A14" s="389"/>
      <c r="B14" s="385"/>
      <c r="C14" s="18" t="s">
        <v>388</v>
      </c>
      <c r="D14" s="232">
        <v>5</v>
      </c>
      <c r="E14" s="183">
        <f t="shared" si="0"/>
        <v>0.5</v>
      </c>
      <c r="F14" s="232" t="s">
        <v>391</v>
      </c>
      <c r="G14" s="256">
        <v>1</v>
      </c>
      <c r="H14" s="266">
        <v>0</v>
      </c>
      <c r="I14" s="254">
        <v>5</v>
      </c>
      <c r="J14" s="254">
        <v>0</v>
      </c>
      <c r="K14" s="255">
        <v>45</v>
      </c>
    </row>
    <row r="15" spans="1:11">
      <c r="A15" s="389"/>
      <c r="B15" s="385"/>
      <c r="C15" s="18" t="s">
        <v>580</v>
      </c>
      <c r="D15" s="232">
        <v>5</v>
      </c>
      <c r="E15" s="183">
        <f t="shared" si="0"/>
        <v>0.5</v>
      </c>
      <c r="F15" s="232" t="s">
        <v>382</v>
      </c>
      <c r="G15" s="256">
        <v>0.05</v>
      </c>
      <c r="H15" s="266">
        <v>0.05</v>
      </c>
      <c r="I15" s="254">
        <v>0</v>
      </c>
      <c r="J15" s="254">
        <v>0.25</v>
      </c>
      <c r="K15" s="255">
        <v>1.2</v>
      </c>
    </row>
    <row r="16" spans="1:11">
      <c r="A16" s="389"/>
      <c r="B16" s="297" t="s">
        <v>712</v>
      </c>
      <c r="C16" s="18" t="s">
        <v>713</v>
      </c>
      <c r="D16" s="232">
        <v>25</v>
      </c>
      <c r="E16" s="183">
        <f t="shared" si="0"/>
        <v>2.5</v>
      </c>
      <c r="F16" s="232" t="s">
        <v>439</v>
      </c>
      <c r="G16" s="256">
        <v>0.71</v>
      </c>
      <c r="H16" s="266">
        <v>5</v>
      </c>
      <c r="I16" s="254">
        <v>7.14</v>
      </c>
      <c r="J16" s="254">
        <v>0</v>
      </c>
      <c r="K16" s="255">
        <v>84.29</v>
      </c>
    </row>
    <row r="17" spans="1:11">
      <c r="A17" s="389"/>
      <c r="B17" s="381" t="s">
        <v>893</v>
      </c>
      <c r="C17" s="18" t="s">
        <v>653</v>
      </c>
      <c r="D17" s="232">
        <v>20</v>
      </c>
      <c r="E17" s="183">
        <f t="shared" si="0"/>
        <v>2</v>
      </c>
      <c r="F17" s="232" t="s">
        <v>382</v>
      </c>
      <c r="G17" s="256">
        <v>0.2</v>
      </c>
      <c r="H17" s="266">
        <v>0.2</v>
      </c>
      <c r="I17" s="254">
        <v>0</v>
      </c>
      <c r="J17" s="254">
        <v>1</v>
      </c>
      <c r="K17" s="255">
        <v>4.8</v>
      </c>
    </row>
    <row r="18" spans="1:11">
      <c r="A18" s="389"/>
      <c r="B18" s="385"/>
      <c r="C18" s="18" t="s">
        <v>717</v>
      </c>
      <c r="D18" s="232">
        <v>30</v>
      </c>
      <c r="E18" s="183">
        <f t="shared" si="0"/>
        <v>3</v>
      </c>
      <c r="F18" s="232" t="s">
        <v>382</v>
      </c>
      <c r="G18" s="256">
        <v>0.3</v>
      </c>
      <c r="H18" s="266">
        <v>0.3</v>
      </c>
      <c r="I18" s="254">
        <v>0</v>
      </c>
      <c r="J18" s="254">
        <v>1.5</v>
      </c>
      <c r="K18" s="255">
        <v>7.2</v>
      </c>
    </row>
    <row r="19" spans="1:11">
      <c r="A19" s="389"/>
      <c r="B19" s="385"/>
      <c r="C19" s="18" t="s">
        <v>388</v>
      </c>
      <c r="D19" s="232">
        <v>2</v>
      </c>
      <c r="E19" s="183">
        <f t="shared" si="0"/>
        <v>0.2</v>
      </c>
      <c r="F19" s="232" t="s">
        <v>391</v>
      </c>
      <c r="G19" s="256">
        <v>0.4</v>
      </c>
      <c r="H19" s="266">
        <v>0</v>
      </c>
      <c r="I19" s="254">
        <v>2</v>
      </c>
      <c r="J19" s="254">
        <v>0</v>
      </c>
      <c r="K19" s="255">
        <v>18</v>
      </c>
    </row>
    <row r="20" spans="1:11">
      <c r="A20" s="395"/>
      <c r="B20" s="385"/>
      <c r="C20" s="18" t="s">
        <v>536</v>
      </c>
      <c r="D20" s="232">
        <v>15</v>
      </c>
      <c r="E20" s="183">
        <f t="shared" si="0"/>
        <v>1.5</v>
      </c>
      <c r="F20" s="232" t="s">
        <v>382</v>
      </c>
      <c r="G20" s="256">
        <v>0.15</v>
      </c>
      <c r="H20" s="266">
        <v>0.15</v>
      </c>
      <c r="I20" s="254">
        <v>0</v>
      </c>
      <c r="J20" s="254">
        <v>0.75</v>
      </c>
      <c r="K20" s="255">
        <v>3.6</v>
      </c>
    </row>
    <row r="21" spans="1:11">
      <c r="A21" s="390" t="s">
        <v>10</v>
      </c>
      <c r="B21" s="390" t="s">
        <v>715</v>
      </c>
      <c r="C21" s="18" t="s">
        <v>374</v>
      </c>
      <c r="D21" s="232">
        <v>30</v>
      </c>
      <c r="E21" s="183">
        <f t="shared" si="0"/>
        <v>3</v>
      </c>
      <c r="F21" s="232" t="s">
        <v>381</v>
      </c>
      <c r="G21" s="256">
        <v>0.55000000000000004</v>
      </c>
      <c r="H21" s="266">
        <v>3.82</v>
      </c>
      <c r="I21" s="254">
        <v>2.73</v>
      </c>
      <c r="J21" s="254">
        <v>0</v>
      </c>
      <c r="K21" s="255">
        <v>39.82</v>
      </c>
    </row>
    <row r="22" spans="1:11">
      <c r="A22" s="389"/>
      <c r="B22" s="389"/>
      <c r="C22" s="18" t="s">
        <v>535</v>
      </c>
      <c r="D22" s="232">
        <v>10</v>
      </c>
      <c r="E22" s="183">
        <f t="shared" si="0"/>
        <v>1</v>
      </c>
      <c r="F22" s="232" t="s">
        <v>380</v>
      </c>
      <c r="G22" s="256">
        <v>0.2857142857142857</v>
      </c>
      <c r="H22" s="266">
        <v>0.5714285714285714</v>
      </c>
      <c r="I22" s="254">
        <v>0</v>
      </c>
      <c r="J22" s="254">
        <v>4.2857142857142856</v>
      </c>
      <c r="K22" s="255">
        <v>19.428571428571427</v>
      </c>
    </row>
    <row r="23" spans="1:11">
      <c r="A23" s="389"/>
      <c r="B23" s="389"/>
      <c r="C23" s="18" t="s">
        <v>536</v>
      </c>
      <c r="D23" s="232">
        <v>10</v>
      </c>
      <c r="E23" s="183">
        <f t="shared" si="0"/>
        <v>1</v>
      </c>
      <c r="F23" s="232" t="s">
        <v>382</v>
      </c>
      <c r="G23" s="256">
        <v>0.1</v>
      </c>
      <c r="H23" s="266">
        <v>0.1</v>
      </c>
      <c r="I23" s="254">
        <v>0</v>
      </c>
      <c r="J23" s="254">
        <v>0.5</v>
      </c>
      <c r="K23" s="255">
        <v>2.4</v>
      </c>
    </row>
    <row r="24" spans="1:11" ht="17.25" thickBot="1">
      <c r="A24" s="389"/>
      <c r="B24" s="395"/>
      <c r="C24" s="18" t="s">
        <v>716</v>
      </c>
      <c r="D24" s="232">
        <v>155</v>
      </c>
      <c r="E24" s="183">
        <f t="shared" si="0"/>
        <v>15.5</v>
      </c>
      <c r="F24" s="232" t="s">
        <v>404</v>
      </c>
      <c r="G24" s="256">
        <v>1</v>
      </c>
      <c r="H24" s="266">
        <v>0</v>
      </c>
      <c r="I24" s="254">
        <v>0</v>
      </c>
      <c r="J24" s="254">
        <v>15</v>
      </c>
      <c r="K24" s="255">
        <v>60</v>
      </c>
    </row>
    <row r="25" spans="1:11" ht="20.25" thickTop="1">
      <c r="A25" s="379" t="s">
        <v>11</v>
      </c>
      <c r="B25" s="396"/>
      <c r="C25" s="165"/>
      <c r="D25" s="164"/>
      <c r="E25" s="164"/>
      <c r="F25" s="164"/>
      <c r="G25" s="171"/>
      <c r="H25" s="97">
        <f>SUM(H3:H24)</f>
        <v>27.751428571428576</v>
      </c>
      <c r="I25" s="44">
        <f>SUM(I3:I24)</f>
        <v>22.72</v>
      </c>
      <c r="J25" s="44">
        <f>SUM(J3:J24)</f>
        <v>97.335714285714289</v>
      </c>
      <c r="K25" s="44">
        <f>SUM(K3:K24)</f>
        <v>704.77857142857135</v>
      </c>
    </row>
    <row r="26" spans="1:11" ht="19.5">
      <c r="A26" s="386" t="s">
        <v>14</v>
      </c>
      <c r="B26" s="387"/>
      <c r="C26" s="7"/>
      <c r="D26" s="6"/>
      <c r="E26" s="6"/>
      <c r="F26" s="6"/>
      <c r="G26" s="169"/>
      <c r="H26" s="99">
        <f>H25*4/K25</f>
        <v>0.15750438334228586</v>
      </c>
      <c r="I26" s="58">
        <f>I25*9/K25</f>
        <v>0.29013367927109834</v>
      </c>
      <c r="J26" s="58">
        <f>J25*4/K25</f>
        <v>0.55243288165482585</v>
      </c>
      <c r="K26" s="58">
        <f>SUM(H26:J26)</f>
        <v>1.0000709442682101</v>
      </c>
    </row>
  </sheetData>
  <mergeCells count="13">
    <mergeCell ref="A25:B25"/>
    <mergeCell ref="A26:B26"/>
    <mergeCell ref="C1:D1"/>
    <mergeCell ref="E1:F1"/>
    <mergeCell ref="H1:K1"/>
    <mergeCell ref="A21:A24"/>
    <mergeCell ref="A1:B1"/>
    <mergeCell ref="A3:A9"/>
    <mergeCell ref="B3:B9"/>
    <mergeCell ref="B10:B15"/>
    <mergeCell ref="B17:B20"/>
    <mergeCell ref="A10:A20"/>
    <mergeCell ref="B21:B24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zoomScale="90" zoomScaleNormal="90" zoomScaleSheetLayoutView="75" workbookViewId="0">
      <selection activeCell="B17" sqref="B17:B20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.375" style="17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6.875" style="167" customWidth="1"/>
    <col min="12" max="16384" width="9" style="19"/>
  </cols>
  <sheetData>
    <row r="1" spans="1:11" ht="28.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49" customFormat="1" ht="22.5" customHeight="1" thickBot="1">
      <c r="A2" s="35">
        <v>19</v>
      </c>
      <c r="B2" s="228" t="s">
        <v>0</v>
      </c>
      <c r="C2" s="36" t="s">
        <v>1</v>
      </c>
      <c r="D2" s="46" t="s">
        <v>40</v>
      </c>
      <c r="E2" s="66" t="s">
        <v>44</v>
      </c>
      <c r="F2" s="36" t="s">
        <v>2</v>
      </c>
      <c r="G2" s="39" t="s">
        <v>33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88" t="s">
        <v>36</v>
      </c>
      <c r="B3" s="385" t="s">
        <v>718</v>
      </c>
      <c r="C3" s="94" t="s">
        <v>445</v>
      </c>
      <c r="D3" s="95">
        <v>10</v>
      </c>
      <c r="E3" s="183">
        <f t="shared" ref="E3:E20" si="0">D3*$E$1/1000</f>
        <v>1</v>
      </c>
      <c r="F3" s="95" t="s">
        <v>380</v>
      </c>
      <c r="G3" s="101">
        <v>0.5</v>
      </c>
      <c r="H3" s="189">
        <v>1</v>
      </c>
      <c r="I3" s="232">
        <v>0</v>
      </c>
      <c r="J3" s="232">
        <v>7.5</v>
      </c>
      <c r="K3" s="230">
        <v>34</v>
      </c>
    </row>
    <row r="4" spans="1:11">
      <c r="A4" s="389"/>
      <c r="B4" s="385"/>
      <c r="C4" s="18" t="s">
        <v>681</v>
      </c>
      <c r="D4" s="232">
        <v>10</v>
      </c>
      <c r="E4" s="183">
        <f t="shared" si="0"/>
        <v>1</v>
      </c>
      <c r="F4" s="232" t="s">
        <v>380</v>
      </c>
      <c r="G4" s="188">
        <v>0.5</v>
      </c>
      <c r="H4" s="189">
        <v>1</v>
      </c>
      <c r="I4" s="232">
        <v>0</v>
      </c>
      <c r="J4" s="232">
        <v>7.5</v>
      </c>
      <c r="K4" s="230">
        <v>34</v>
      </c>
    </row>
    <row r="5" spans="1:11">
      <c r="A5" s="389"/>
      <c r="B5" s="385"/>
      <c r="C5" s="18" t="s">
        <v>379</v>
      </c>
      <c r="D5" s="232">
        <v>5</v>
      </c>
      <c r="E5" s="183">
        <f t="shared" si="0"/>
        <v>0.5</v>
      </c>
      <c r="F5" s="232" t="s">
        <v>380</v>
      </c>
      <c r="G5" s="188">
        <v>0.25</v>
      </c>
      <c r="H5" s="189">
        <v>0.5</v>
      </c>
      <c r="I5" s="232">
        <v>0</v>
      </c>
      <c r="J5" s="232">
        <v>3.75</v>
      </c>
      <c r="K5" s="230">
        <v>17</v>
      </c>
    </row>
    <row r="6" spans="1:11">
      <c r="A6" s="390" t="s">
        <v>37</v>
      </c>
      <c r="B6" s="385" t="s">
        <v>719</v>
      </c>
      <c r="C6" s="18" t="s">
        <v>379</v>
      </c>
      <c r="D6" s="232">
        <v>50</v>
      </c>
      <c r="E6" s="183">
        <f t="shared" si="0"/>
        <v>5</v>
      </c>
      <c r="F6" s="232" t="s">
        <v>380</v>
      </c>
      <c r="G6" s="188">
        <v>2.5</v>
      </c>
      <c r="H6" s="189">
        <v>5</v>
      </c>
      <c r="I6" s="232">
        <v>0</v>
      </c>
      <c r="J6" s="232">
        <v>37.5</v>
      </c>
      <c r="K6" s="230">
        <v>170</v>
      </c>
    </row>
    <row r="7" spans="1:11">
      <c r="A7" s="389"/>
      <c r="B7" s="385"/>
      <c r="C7" s="18" t="s">
        <v>720</v>
      </c>
      <c r="D7" s="232">
        <v>8</v>
      </c>
      <c r="E7" s="183">
        <f t="shared" si="0"/>
        <v>0.8</v>
      </c>
      <c r="F7" s="232" t="s">
        <v>381</v>
      </c>
      <c r="G7" s="188">
        <v>0.4</v>
      </c>
      <c r="H7" s="189">
        <v>2.8</v>
      </c>
      <c r="I7" s="232">
        <v>2</v>
      </c>
      <c r="J7" s="232">
        <v>0</v>
      </c>
      <c r="K7" s="230">
        <v>29.2</v>
      </c>
    </row>
    <row r="8" spans="1:11">
      <c r="A8" s="389"/>
      <c r="B8" s="385" t="s">
        <v>721</v>
      </c>
      <c r="C8" s="18" t="s">
        <v>722</v>
      </c>
      <c r="D8" s="232">
        <v>30</v>
      </c>
      <c r="E8" s="183">
        <f t="shared" si="0"/>
        <v>3</v>
      </c>
      <c r="F8" s="232" t="s">
        <v>404</v>
      </c>
      <c r="G8" s="188">
        <v>0.31578947368421051</v>
      </c>
      <c r="H8" s="189">
        <v>0</v>
      </c>
      <c r="I8" s="232">
        <v>0</v>
      </c>
      <c r="J8" s="232">
        <v>4.7368421052631575</v>
      </c>
      <c r="K8" s="230">
        <v>18.94736842105263</v>
      </c>
    </row>
    <row r="9" spans="1:11">
      <c r="A9" s="389"/>
      <c r="B9" s="385"/>
      <c r="C9" s="18" t="s">
        <v>454</v>
      </c>
      <c r="D9" s="232">
        <v>20</v>
      </c>
      <c r="E9" s="183">
        <f t="shared" si="0"/>
        <v>2</v>
      </c>
      <c r="F9" s="232" t="s">
        <v>424</v>
      </c>
      <c r="G9" s="188">
        <v>0.56999999999999995</v>
      </c>
      <c r="H9" s="189">
        <v>3.97</v>
      </c>
      <c r="I9" s="232">
        <v>1.7</v>
      </c>
      <c r="J9" s="232">
        <v>0</v>
      </c>
      <c r="K9" s="230">
        <v>31.17</v>
      </c>
    </row>
    <row r="10" spans="1:11">
      <c r="A10" s="389"/>
      <c r="B10" s="385"/>
      <c r="C10" s="18" t="s">
        <v>409</v>
      </c>
      <c r="D10" s="232">
        <v>8</v>
      </c>
      <c r="E10" s="183">
        <f t="shared" si="0"/>
        <v>0.8</v>
      </c>
      <c r="F10" s="232" t="s">
        <v>391</v>
      </c>
      <c r="G10" s="188">
        <v>1</v>
      </c>
      <c r="H10" s="189">
        <v>0</v>
      </c>
      <c r="I10" s="232">
        <v>5</v>
      </c>
      <c r="J10" s="232">
        <v>0</v>
      </c>
      <c r="K10" s="230">
        <v>45</v>
      </c>
    </row>
    <row r="11" spans="1:11">
      <c r="A11" s="389"/>
      <c r="B11" s="385"/>
      <c r="C11" s="18" t="s">
        <v>388</v>
      </c>
      <c r="D11" s="232">
        <v>3</v>
      </c>
      <c r="E11" s="183">
        <f t="shared" si="0"/>
        <v>0.3</v>
      </c>
      <c r="F11" s="232" t="s">
        <v>391</v>
      </c>
      <c r="G11" s="188">
        <v>0.6</v>
      </c>
      <c r="H11" s="189">
        <v>0</v>
      </c>
      <c r="I11" s="232">
        <v>3</v>
      </c>
      <c r="J11" s="232">
        <v>0</v>
      </c>
      <c r="K11" s="230">
        <v>27</v>
      </c>
    </row>
    <row r="12" spans="1:11">
      <c r="A12" s="389"/>
      <c r="B12" s="385" t="s">
        <v>723</v>
      </c>
      <c r="C12" s="18" t="s">
        <v>724</v>
      </c>
      <c r="D12" s="232">
        <v>50</v>
      </c>
      <c r="E12" s="183">
        <f t="shared" si="0"/>
        <v>5</v>
      </c>
      <c r="F12" s="232" t="s">
        <v>382</v>
      </c>
      <c r="G12" s="188">
        <v>0.5</v>
      </c>
      <c r="H12" s="189">
        <v>0.5</v>
      </c>
      <c r="I12" s="232">
        <v>0</v>
      </c>
      <c r="J12" s="232">
        <v>2.5</v>
      </c>
      <c r="K12" s="230">
        <v>12</v>
      </c>
    </row>
    <row r="13" spans="1:11">
      <c r="A13" s="389"/>
      <c r="B13" s="385"/>
      <c r="C13" s="18" t="s">
        <v>423</v>
      </c>
      <c r="D13" s="232">
        <v>40</v>
      </c>
      <c r="E13" s="183">
        <f t="shared" si="0"/>
        <v>4</v>
      </c>
      <c r="F13" s="232" t="s">
        <v>424</v>
      </c>
      <c r="G13" s="188">
        <v>0.53</v>
      </c>
      <c r="H13" s="189">
        <v>3.73</v>
      </c>
      <c r="I13" s="232">
        <v>1.6</v>
      </c>
      <c r="J13" s="232">
        <v>0</v>
      </c>
      <c r="K13" s="230">
        <v>29.33</v>
      </c>
    </row>
    <row r="14" spans="1:11">
      <c r="A14" s="389"/>
      <c r="B14" s="385"/>
      <c r="C14" s="18" t="s">
        <v>388</v>
      </c>
      <c r="D14" s="232">
        <v>3</v>
      </c>
      <c r="E14" s="183">
        <f t="shared" si="0"/>
        <v>0.3</v>
      </c>
      <c r="F14" s="232" t="s">
        <v>391</v>
      </c>
      <c r="G14" s="188">
        <v>0.6</v>
      </c>
      <c r="H14" s="189">
        <v>0</v>
      </c>
      <c r="I14" s="232">
        <v>3</v>
      </c>
      <c r="J14" s="232">
        <v>0</v>
      </c>
      <c r="K14" s="230">
        <v>27</v>
      </c>
    </row>
    <row r="15" spans="1:11">
      <c r="A15" s="389"/>
      <c r="B15" s="385"/>
      <c r="C15" s="18" t="s">
        <v>397</v>
      </c>
      <c r="D15" s="232">
        <v>2</v>
      </c>
      <c r="E15" s="183">
        <f t="shared" si="0"/>
        <v>0.2</v>
      </c>
      <c r="F15" s="232" t="s">
        <v>382</v>
      </c>
      <c r="G15" s="188">
        <v>0.02</v>
      </c>
      <c r="H15" s="189">
        <v>0.02</v>
      </c>
      <c r="I15" s="232">
        <v>0</v>
      </c>
      <c r="J15" s="232">
        <v>0.1</v>
      </c>
      <c r="K15" s="230">
        <v>0.48</v>
      </c>
    </row>
    <row r="16" spans="1:11">
      <c r="A16" s="389"/>
      <c r="B16" s="385"/>
      <c r="C16" s="18" t="s">
        <v>617</v>
      </c>
      <c r="D16" s="232">
        <v>1</v>
      </c>
      <c r="E16" s="183">
        <f t="shared" si="0"/>
        <v>0.1</v>
      </c>
      <c r="F16" s="232" t="s">
        <v>382</v>
      </c>
      <c r="G16" s="188">
        <v>0.01</v>
      </c>
      <c r="H16" s="189">
        <v>0.01</v>
      </c>
      <c r="I16" s="232">
        <v>0</v>
      </c>
      <c r="J16" s="232">
        <v>0.05</v>
      </c>
      <c r="K16" s="230">
        <v>0.24</v>
      </c>
    </row>
    <row r="17" spans="1:11">
      <c r="A17" s="389"/>
      <c r="B17" s="381" t="s">
        <v>894</v>
      </c>
      <c r="C17" s="18" t="s">
        <v>618</v>
      </c>
      <c r="D17" s="232">
        <v>50</v>
      </c>
      <c r="E17" s="183">
        <f t="shared" si="0"/>
        <v>5</v>
      </c>
      <c r="F17" s="232" t="s">
        <v>382</v>
      </c>
      <c r="G17" s="188">
        <v>0.5</v>
      </c>
      <c r="H17" s="189">
        <v>0.5</v>
      </c>
      <c r="I17" s="232">
        <v>0</v>
      </c>
      <c r="J17" s="232">
        <v>2.5</v>
      </c>
      <c r="K17" s="230">
        <v>12</v>
      </c>
    </row>
    <row r="18" spans="1:11">
      <c r="A18" s="389"/>
      <c r="B18" s="385"/>
      <c r="C18" s="18" t="s">
        <v>395</v>
      </c>
      <c r="D18" s="232">
        <v>10</v>
      </c>
      <c r="E18" s="183">
        <f t="shared" si="0"/>
        <v>1</v>
      </c>
      <c r="F18" s="232" t="s">
        <v>382</v>
      </c>
      <c r="G18" s="188">
        <v>0.1</v>
      </c>
      <c r="H18" s="189">
        <v>0.1</v>
      </c>
      <c r="I18" s="232">
        <v>0</v>
      </c>
      <c r="J18" s="232">
        <v>0.5</v>
      </c>
      <c r="K18" s="230">
        <v>2.4</v>
      </c>
    </row>
    <row r="19" spans="1:11">
      <c r="A19" s="389"/>
      <c r="B19" s="385"/>
      <c r="C19" s="18" t="s">
        <v>397</v>
      </c>
      <c r="D19" s="232">
        <v>1</v>
      </c>
      <c r="E19" s="183">
        <f t="shared" si="0"/>
        <v>0.1</v>
      </c>
      <c r="F19" s="232" t="s">
        <v>382</v>
      </c>
      <c r="G19" s="188">
        <v>0.01</v>
      </c>
      <c r="H19" s="189">
        <v>0.01</v>
      </c>
      <c r="I19" s="232">
        <v>0</v>
      </c>
      <c r="J19" s="232">
        <v>0.05</v>
      </c>
      <c r="K19" s="230">
        <v>0.24</v>
      </c>
    </row>
    <row r="20" spans="1:11">
      <c r="A20" s="389"/>
      <c r="B20" s="385"/>
      <c r="C20" s="18" t="s">
        <v>388</v>
      </c>
      <c r="D20" s="232">
        <v>2</v>
      </c>
      <c r="E20" s="183">
        <f t="shared" si="0"/>
        <v>0.2</v>
      </c>
      <c r="F20" s="232" t="s">
        <v>391</v>
      </c>
      <c r="G20" s="188">
        <v>0.4</v>
      </c>
      <c r="H20" s="189">
        <v>0</v>
      </c>
      <c r="I20" s="232">
        <v>2</v>
      </c>
      <c r="J20" s="232">
        <v>0</v>
      </c>
      <c r="K20" s="230">
        <v>18</v>
      </c>
    </row>
    <row r="21" spans="1:11">
      <c r="A21" s="389"/>
      <c r="B21" s="385" t="s">
        <v>726</v>
      </c>
      <c r="C21" s="18" t="s">
        <v>470</v>
      </c>
      <c r="D21" s="232">
        <v>15</v>
      </c>
      <c r="E21" s="183" t="s">
        <v>714</v>
      </c>
      <c r="F21" s="232" t="s">
        <v>424</v>
      </c>
      <c r="G21" s="188">
        <v>0.11</v>
      </c>
      <c r="H21" s="189">
        <v>0.75</v>
      </c>
      <c r="I21" s="232">
        <v>0.32</v>
      </c>
      <c r="J21" s="232">
        <v>0</v>
      </c>
      <c r="K21" s="230">
        <v>5.89</v>
      </c>
    </row>
    <row r="22" spans="1:11">
      <c r="A22" s="389"/>
      <c r="B22" s="385"/>
      <c r="C22" s="18" t="s">
        <v>727</v>
      </c>
      <c r="D22" s="232">
        <v>10</v>
      </c>
      <c r="E22" s="183" t="s">
        <v>714</v>
      </c>
      <c r="F22" s="232" t="s">
        <v>382</v>
      </c>
      <c r="G22" s="188">
        <v>0.1</v>
      </c>
      <c r="H22" s="189">
        <v>0.1</v>
      </c>
      <c r="I22" s="232">
        <v>0</v>
      </c>
      <c r="J22" s="232">
        <v>0.5</v>
      </c>
      <c r="K22" s="230">
        <v>2.4</v>
      </c>
    </row>
    <row r="23" spans="1:11">
      <c r="A23" s="389"/>
      <c r="B23" s="385"/>
      <c r="C23" s="18" t="s">
        <v>622</v>
      </c>
      <c r="D23" s="232">
        <v>3</v>
      </c>
      <c r="E23" s="183" t="s">
        <v>714</v>
      </c>
      <c r="F23" s="232" t="s">
        <v>424</v>
      </c>
      <c r="G23" s="188">
        <v>0.3</v>
      </c>
      <c r="H23" s="189">
        <v>2.1</v>
      </c>
      <c r="I23" s="232">
        <v>0.9</v>
      </c>
      <c r="J23" s="232">
        <v>0</v>
      </c>
      <c r="K23" s="230">
        <v>16.5</v>
      </c>
    </row>
    <row r="24" spans="1:11">
      <c r="A24" s="389"/>
      <c r="B24" s="385"/>
      <c r="C24" s="18" t="s">
        <v>863</v>
      </c>
      <c r="D24" s="232">
        <v>10</v>
      </c>
      <c r="E24" s="183" t="s">
        <v>714</v>
      </c>
      <c r="F24" s="232" t="s">
        <v>382</v>
      </c>
      <c r="G24" s="188">
        <v>0.1</v>
      </c>
      <c r="H24" s="189">
        <v>0.1</v>
      </c>
      <c r="I24" s="232">
        <v>0</v>
      </c>
      <c r="J24" s="232">
        <v>0.5</v>
      </c>
      <c r="K24" s="230">
        <v>2.4</v>
      </c>
    </row>
    <row r="25" spans="1:11">
      <c r="A25" s="390" t="s">
        <v>10</v>
      </c>
      <c r="B25" s="385" t="s">
        <v>864</v>
      </c>
      <c r="C25" s="18" t="s">
        <v>400</v>
      </c>
      <c r="D25" s="232">
        <v>120</v>
      </c>
      <c r="E25" s="183" t="s">
        <v>714</v>
      </c>
      <c r="F25" s="232" t="s">
        <v>402</v>
      </c>
      <c r="G25" s="188">
        <v>0.5</v>
      </c>
      <c r="H25" s="189">
        <v>4</v>
      </c>
      <c r="I25" s="232">
        <v>2</v>
      </c>
      <c r="J25" s="232">
        <v>6</v>
      </c>
      <c r="K25" s="230">
        <v>58</v>
      </c>
    </row>
    <row r="26" spans="1:11">
      <c r="A26" s="389"/>
      <c r="B26" s="385"/>
      <c r="C26" s="18" t="s">
        <v>680</v>
      </c>
      <c r="D26" s="232">
        <v>20</v>
      </c>
      <c r="E26" s="183" t="s">
        <v>714</v>
      </c>
      <c r="F26" s="232" t="s">
        <v>380</v>
      </c>
      <c r="G26" s="188">
        <v>1</v>
      </c>
      <c r="H26" s="189">
        <v>2</v>
      </c>
      <c r="I26" s="232">
        <v>0</v>
      </c>
      <c r="J26" s="232">
        <v>15</v>
      </c>
      <c r="K26" s="230">
        <v>68</v>
      </c>
    </row>
    <row r="27" spans="1:11" ht="17.25" thickBot="1">
      <c r="A27" s="389"/>
      <c r="B27" s="385"/>
      <c r="C27" s="18" t="s">
        <v>549</v>
      </c>
      <c r="D27" s="232">
        <v>90</v>
      </c>
      <c r="E27" s="183" t="s">
        <v>714</v>
      </c>
      <c r="F27" s="232" t="s">
        <v>404</v>
      </c>
      <c r="G27" s="188">
        <v>0.72</v>
      </c>
      <c r="H27" s="186">
        <v>0</v>
      </c>
      <c r="I27" s="232">
        <v>0</v>
      </c>
      <c r="J27" s="232">
        <v>10.799999999999999</v>
      </c>
      <c r="K27" s="230">
        <v>43.199999999999996</v>
      </c>
    </row>
    <row r="28" spans="1:11" ht="20.25" thickTop="1">
      <c r="A28" s="379" t="s">
        <v>11</v>
      </c>
      <c r="B28" s="380"/>
      <c r="C28" s="41"/>
      <c r="D28" s="42"/>
      <c r="E28" s="42"/>
      <c r="F28" s="42"/>
      <c r="G28" s="27"/>
      <c r="H28" s="43">
        <f>SUM(H3:H27)</f>
        <v>28.190000000000008</v>
      </c>
      <c r="I28" s="172">
        <f>SUM(I3:I27)</f>
        <v>21.519999999999996</v>
      </c>
      <c r="J28" s="172">
        <f>SUM(J3:J27)</f>
        <v>99.48684210526315</v>
      </c>
      <c r="K28" s="173">
        <f>(H28+J28)*4+I28*9</f>
        <v>704.38736842105254</v>
      </c>
    </row>
    <row r="29" spans="1:11" ht="19.5">
      <c r="A29" s="386" t="s">
        <v>14</v>
      </c>
      <c r="B29" s="387"/>
      <c r="C29" s="55"/>
      <c r="D29" s="54"/>
      <c r="E29" s="54"/>
      <c r="F29" s="54"/>
      <c r="G29" s="45"/>
      <c r="H29" s="57">
        <f>H28*4/K28</f>
        <v>0.16008237094421737</v>
      </c>
      <c r="I29" s="58">
        <f>I28*9/K28</f>
        <v>0.27496234129545938</v>
      </c>
      <c r="J29" s="58">
        <f>J28*4/K28</f>
        <v>0.56495528776032333</v>
      </c>
      <c r="K29" s="58">
        <f>SUM(H29:J29)</f>
        <v>1</v>
      </c>
    </row>
  </sheetData>
  <mergeCells count="16">
    <mergeCell ref="A28:B28"/>
    <mergeCell ref="A29:B29"/>
    <mergeCell ref="B21:B24"/>
    <mergeCell ref="B25:B27"/>
    <mergeCell ref="H1:K1"/>
    <mergeCell ref="A6:A24"/>
    <mergeCell ref="E1:F1"/>
    <mergeCell ref="A3:A5"/>
    <mergeCell ref="A25:A27"/>
    <mergeCell ref="A1:B1"/>
    <mergeCell ref="C1:D1"/>
    <mergeCell ref="B3:B5"/>
    <mergeCell ref="B6:B7"/>
    <mergeCell ref="B8:B11"/>
    <mergeCell ref="B12:B16"/>
    <mergeCell ref="B17:B20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90" zoomScaleNormal="90" zoomScaleSheetLayoutView="75" workbookViewId="0">
      <selection activeCell="B12" sqref="B12:B18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17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75" style="167" customWidth="1"/>
    <col min="12" max="16384" width="9" style="19"/>
  </cols>
  <sheetData>
    <row r="1" spans="1:11" ht="28.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49" customFormat="1" ht="22.5" customHeight="1" thickBot="1">
      <c r="A2" s="35">
        <v>20</v>
      </c>
      <c r="B2" s="228" t="s">
        <v>0</v>
      </c>
      <c r="C2" s="36" t="s">
        <v>1</v>
      </c>
      <c r="D2" s="46" t="s">
        <v>40</v>
      </c>
      <c r="E2" s="66" t="s">
        <v>44</v>
      </c>
      <c r="F2" s="36" t="s">
        <v>2</v>
      </c>
      <c r="G2" s="39" t="s">
        <v>33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88" t="s">
        <v>36</v>
      </c>
      <c r="B3" s="381" t="s">
        <v>928</v>
      </c>
      <c r="C3" s="18" t="s">
        <v>400</v>
      </c>
      <c r="D3" s="232">
        <v>120</v>
      </c>
      <c r="E3" s="183">
        <f t="shared" ref="E3:E32" si="0">D3*$E$1/1000</f>
        <v>12</v>
      </c>
      <c r="F3" s="95" t="s">
        <v>402</v>
      </c>
      <c r="G3" s="263">
        <v>0.5</v>
      </c>
      <c r="H3" s="264">
        <v>4</v>
      </c>
      <c r="I3" s="265">
        <v>2</v>
      </c>
      <c r="J3" s="265">
        <v>6</v>
      </c>
      <c r="K3" s="255">
        <v>58</v>
      </c>
    </row>
    <row r="4" spans="1:11">
      <c r="A4" s="389"/>
      <c r="B4" s="385"/>
      <c r="C4" s="229" t="s">
        <v>929</v>
      </c>
      <c r="D4" s="232">
        <v>150</v>
      </c>
      <c r="E4" s="183">
        <f t="shared" si="0"/>
        <v>15</v>
      </c>
      <c r="F4" s="233" t="s">
        <v>404</v>
      </c>
      <c r="G4" s="257">
        <v>1</v>
      </c>
      <c r="H4" s="258">
        <v>0</v>
      </c>
      <c r="I4" s="259">
        <v>0</v>
      </c>
      <c r="J4" s="259">
        <v>15</v>
      </c>
      <c r="K4" s="255">
        <v>60</v>
      </c>
    </row>
    <row r="5" spans="1:11">
      <c r="A5" s="389"/>
      <c r="B5" s="385"/>
      <c r="C5" s="18" t="s">
        <v>728</v>
      </c>
      <c r="D5" s="232">
        <v>30</v>
      </c>
      <c r="E5" s="183">
        <f t="shared" si="0"/>
        <v>3</v>
      </c>
      <c r="F5" s="232" t="s">
        <v>380</v>
      </c>
      <c r="G5" s="252">
        <v>1.5</v>
      </c>
      <c r="H5" s="253">
        <v>3</v>
      </c>
      <c r="I5" s="254">
        <v>0</v>
      </c>
      <c r="J5" s="254">
        <v>22.5</v>
      </c>
      <c r="K5" s="255">
        <v>102</v>
      </c>
    </row>
    <row r="6" spans="1:11">
      <c r="A6" s="389"/>
      <c r="B6" s="385"/>
      <c r="C6" s="18" t="s">
        <v>374</v>
      </c>
      <c r="D6" s="232">
        <v>20</v>
      </c>
      <c r="E6" s="183">
        <f t="shared" si="0"/>
        <v>2</v>
      </c>
      <c r="F6" s="232" t="s">
        <v>381</v>
      </c>
      <c r="G6" s="252">
        <v>0.36</v>
      </c>
      <c r="H6" s="253">
        <v>2.5499999999999998</v>
      </c>
      <c r="I6" s="254">
        <v>1.82</v>
      </c>
      <c r="J6" s="254">
        <v>0</v>
      </c>
      <c r="K6" s="255">
        <v>26.55</v>
      </c>
    </row>
    <row r="7" spans="1:11">
      <c r="A7" s="390" t="s">
        <v>37</v>
      </c>
      <c r="B7" s="385" t="s">
        <v>508</v>
      </c>
      <c r="C7" s="18" t="s">
        <v>379</v>
      </c>
      <c r="D7" s="232">
        <v>20</v>
      </c>
      <c r="E7" s="183">
        <f t="shared" si="0"/>
        <v>2</v>
      </c>
      <c r="F7" s="232" t="s">
        <v>380</v>
      </c>
      <c r="G7" s="252">
        <v>1</v>
      </c>
      <c r="H7" s="253">
        <v>2</v>
      </c>
      <c r="I7" s="254">
        <v>0</v>
      </c>
      <c r="J7" s="254">
        <v>15</v>
      </c>
      <c r="K7" s="255">
        <v>68</v>
      </c>
    </row>
    <row r="8" spans="1:11">
      <c r="A8" s="389"/>
      <c r="B8" s="385"/>
      <c r="C8" s="18" t="s">
        <v>509</v>
      </c>
      <c r="D8" s="232">
        <v>20</v>
      </c>
      <c r="E8" s="183">
        <f t="shared" si="0"/>
        <v>2</v>
      </c>
      <c r="F8" s="232" t="s">
        <v>380</v>
      </c>
      <c r="G8" s="252">
        <v>1</v>
      </c>
      <c r="H8" s="253">
        <v>2</v>
      </c>
      <c r="I8" s="254">
        <v>0</v>
      </c>
      <c r="J8" s="254">
        <v>15</v>
      </c>
      <c r="K8" s="255">
        <v>68</v>
      </c>
    </row>
    <row r="9" spans="1:11">
      <c r="A9" s="389"/>
      <c r="B9" s="385" t="s">
        <v>729</v>
      </c>
      <c r="C9" s="18" t="s">
        <v>537</v>
      </c>
      <c r="D9" s="232">
        <v>3</v>
      </c>
      <c r="E9" s="183">
        <f t="shared" si="0"/>
        <v>0.3</v>
      </c>
      <c r="F9" s="232" t="s">
        <v>391</v>
      </c>
      <c r="G9" s="252">
        <v>0.38</v>
      </c>
      <c r="H9" s="253">
        <v>0</v>
      </c>
      <c r="I9" s="254">
        <v>1.88</v>
      </c>
      <c r="J9" s="254">
        <v>0</v>
      </c>
      <c r="K9" s="255">
        <v>16.88</v>
      </c>
    </row>
    <row r="10" spans="1:11">
      <c r="A10" s="389"/>
      <c r="B10" s="385"/>
      <c r="C10" s="18" t="s">
        <v>410</v>
      </c>
      <c r="D10" s="232">
        <v>20</v>
      </c>
      <c r="E10" s="183">
        <f t="shared" si="0"/>
        <v>2</v>
      </c>
      <c r="F10" s="232" t="s">
        <v>381</v>
      </c>
      <c r="G10" s="252">
        <v>0.56999999999999995</v>
      </c>
      <c r="H10" s="253">
        <v>4</v>
      </c>
      <c r="I10" s="254">
        <v>2.86</v>
      </c>
      <c r="J10" s="254">
        <v>0</v>
      </c>
      <c r="K10" s="255">
        <v>41.71</v>
      </c>
    </row>
    <row r="11" spans="1:11">
      <c r="A11" s="389"/>
      <c r="B11" s="385"/>
      <c r="C11" s="18" t="s">
        <v>531</v>
      </c>
      <c r="D11" s="232">
        <v>10</v>
      </c>
      <c r="E11" s="183">
        <f t="shared" si="0"/>
        <v>1</v>
      </c>
      <c r="F11" s="232" t="s">
        <v>382</v>
      </c>
      <c r="G11" s="252">
        <v>0.1</v>
      </c>
      <c r="H11" s="253">
        <v>0.1</v>
      </c>
      <c r="I11" s="254">
        <v>0</v>
      </c>
      <c r="J11" s="254">
        <v>0.5</v>
      </c>
      <c r="K11" s="255">
        <v>2.4</v>
      </c>
    </row>
    <row r="12" spans="1:11">
      <c r="A12" s="389"/>
      <c r="B12" s="385" t="s">
        <v>730</v>
      </c>
      <c r="C12" s="18" t="s">
        <v>392</v>
      </c>
      <c r="D12" s="232">
        <v>10</v>
      </c>
      <c r="E12" s="183">
        <f t="shared" si="0"/>
        <v>1</v>
      </c>
      <c r="F12" s="232" t="s">
        <v>380</v>
      </c>
      <c r="G12" s="256">
        <v>0.66666666666666663</v>
      </c>
      <c r="H12" s="253">
        <v>1.3333333333333333</v>
      </c>
      <c r="I12" s="254">
        <v>0</v>
      </c>
      <c r="J12" s="254">
        <v>10</v>
      </c>
      <c r="K12" s="255">
        <v>45.333333333333336</v>
      </c>
    </row>
    <row r="13" spans="1:11">
      <c r="A13" s="389"/>
      <c r="B13" s="385"/>
      <c r="C13" s="18" t="s">
        <v>488</v>
      </c>
      <c r="D13" s="232">
        <v>10</v>
      </c>
      <c r="E13" s="183">
        <f t="shared" si="0"/>
        <v>1</v>
      </c>
      <c r="F13" s="233" t="s">
        <v>382</v>
      </c>
      <c r="G13" s="257">
        <v>0.1</v>
      </c>
      <c r="H13" s="258">
        <v>0.1</v>
      </c>
      <c r="I13" s="259">
        <v>0</v>
      </c>
      <c r="J13" s="259">
        <v>0.5</v>
      </c>
      <c r="K13" s="255">
        <v>2.4</v>
      </c>
    </row>
    <row r="14" spans="1:11">
      <c r="A14" s="389"/>
      <c r="B14" s="385"/>
      <c r="C14" s="18" t="s">
        <v>458</v>
      </c>
      <c r="D14" s="232">
        <v>5</v>
      </c>
      <c r="E14" s="183">
        <f t="shared" si="0"/>
        <v>0.5</v>
      </c>
      <c r="F14" s="232" t="s">
        <v>381</v>
      </c>
      <c r="G14" s="252">
        <v>0.14000000000000001</v>
      </c>
      <c r="H14" s="253">
        <v>1</v>
      </c>
      <c r="I14" s="254">
        <v>0.71</v>
      </c>
      <c r="J14" s="254">
        <v>0</v>
      </c>
      <c r="K14" s="255">
        <v>10.43</v>
      </c>
    </row>
    <row r="15" spans="1:11">
      <c r="A15" s="389"/>
      <c r="B15" s="385"/>
      <c r="C15" s="18" t="s">
        <v>504</v>
      </c>
      <c r="D15" s="232">
        <v>30</v>
      </c>
      <c r="E15" s="183">
        <f t="shared" si="0"/>
        <v>3</v>
      </c>
      <c r="F15" s="232" t="s">
        <v>382</v>
      </c>
      <c r="G15" s="256">
        <v>0.3</v>
      </c>
      <c r="H15" s="253">
        <v>0.3</v>
      </c>
      <c r="I15" s="254">
        <v>0</v>
      </c>
      <c r="J15" s="254">
        <v>1.5</v>
      </c>
      <c r="K15" s="255">
        <v>7.2</v>
      </c>
    </row>
    <row r="16" spans="1:11">
      <c r="A16" s="389"/>
      <c r="B16" s="385"/>
      <c r="C16" s="18" t="s">
        <v>388</v>
      </c>
      <c r="D16" s="232">
        <v>2</v>
      </c>
      <c r="E16" s="183">
        <f t="shared" si="0"/>
        <v>0.2</v>
      </c>
      <c r="F16" s="233" t="s">
        <v>391</v>
      </c>
      <c r="G16" s="257">
        <v>0.4</v>
      </c>
      <c r="H16" s="258">
        <v>0</v>
      </c>
      <c r="I16" s="259">
        <v>2</v>
      </c>
      <c r="J16" s="259">
        <v>0</v>
      </c>
      <c r="K16" s="255">
        <v>18</v>
      </c>
    </row>
    <row r="17" spans="1:12">
      <c r="A17" s="389"/>
      <c r="B17" s="385"/>
      <c r="C17" s="18" t="s">
        <v>414</v>
      </c>
      <c r="D17" s="232" t="s">
        <v>473</v>
      </c>
      <c r="E17" s="183"/>
      <c r="F17" s="232"/>
      <c r="G17" s="252"/>
      <c r="H17" s="253"/>
      <c r="I17" s="254"/>
      <c r="J17" s="254"/>
      <c r="K17" s="255"/>
    </row>
    <row r="18" spans="1:12">
      <c r="A18" s="389"/>
      <c r="B18" s="385"/>
      <c r="C18" s="18" t="s">
        <v>397</v>
      </c>
      <c r="D18" s="232">
        <v>1</v>
      </c>
      <c r="E18" s="183">
        <f t="shared" si="0"/>
        <v>0.1</v>
      </c>
      <c r="F18" s="232" t="s">
        <v>382</v>
      </c>
      <c r="G18" s="252">
        <v>0.01</v>
      </c>
      <c r="H18" s="253">
        <v>0.01</v>
      </c>
      <c r="I18" s="254">
        <v>0</v>
      </c>
      <c r="J18" s="254">
        <v>0.05</v>
      </c>
      <c r="K18" s="255">
        <v>0.24</v>
      </c>
    </row>
    <row r="19" spans="1:12">
      <c r="A19" s="389"/>
      <c r="B19" s="381" t="s">
        <v>895</v>
      </c>
      <c r="C19" s="18" t="s">
        <v>732</v>
      </c>
      <c r="D19" s="232">
        <v>65</v>
      </c>
      <c r="E19" s="183">
        <f t="shared" si="0"/>
        <v>6.5</v>
      </c>
      <c r="F19" s="232" t="s">
        <v>382</v>
      </c>
      <c r="G19" s="256">
        <v>0.65</v>
      </c>
      <c r="H19" s="253">
        <v>0.65</v>
      </c>
      <c r="I19" s="254">
        <v>0</v>
      </c>
      <c r="J19" s="254">
        <v>3.25</v>
      </c>
      <c r="K19" s="255">
        <v>15.6</v>
      </c>
    </row>
    <row r="20" spans="1:12">
      <c r="A20" s="389"/>
      <c r="B20" s="385"/>
      <c r="C20" s="18" t="s">
        <v>522</v>
      </c>
      <c r="D20" s="232">
        <v>10</v>
      </c>
      <c r="E20" s="183">
        <f t="shared" si="0"/>
        <v>1</v>
      </c>
      <c r="F20" s="233" t="s">
        <v>382</v>
      </c>
      <c r="G20" s="257">
        <v>0.1</v>
      </c>
      <c r="H20" s="258">
        <v>0.1</v>
      </c>
      <c r="I20" s="259">
        <v>0</v>
      </c>
      <c r="J20" s="259">
        <v>0.5</v>
      </c>
      <c r="K20" s="255">
        <v>2.4</v>
      </c>
    </row>
    <row r="21" spans="1:12">
      <c r="A21" s="389"/>
      <c r="B21" s="385"/>
      <c r="C21" s="18" t="s">
        <v>388</v>
      </c>
      <c r="D21" s="232">
        <v>2</v>
      </c>
      <c r="E21" s="183">
        <f t="shared" si="0"/>
        <v>0.2</v>
      </c>
      <c r="F21" s="232" t="s">
        <v>391</v>
      </c>
      <c r="G21" s="252">
        <v>0.4</v>
      </c>
      <c r="H21" s="253">
        <v>0</v>
      </c>
      <c r="I21" s="254">
        <v>2</v>
      </c>
      <c r="J21" s="254">
        <v>0</v>
      </c>
      <c r="K21" s="255">
        <v>18</v>
      </c>
    </row>
    <row r="22" spans="1:12">
      <c r="A22" s="389"/>
      <c r="B22" s="385"/>
      <c r="C22" s="18" t="s">
        <v>397</v>
      </c>
      <c r="D22" s="232">
        <v>1</v>
      </c>
      <c r="E22" s="183">
        <f t="shared" si="0"/>
        <v>0.1</v>
      </c>
      <c r="F22" s="232" t="s">
        <v>382</v>
      </c>
      <c r="G22" s="252">
        <v>0.01</v>
      </c>
      <c r="H22" s="253">
        <v>0.01</v>
      </c>
      <c r="I22" s="254">
        <v>0</v>
      </c>
      <c r="J22" s="254">
        <v>0.05</v>
      </c>
      <c r="K22" s="255">
        <v>0.24</v>
      </c>
    </row>
    <row r="23" spans="1:12">
      <c r="A23" s="389"/>
      <c r="B23" s="385" t="s">
        <v>733</v>
      </c>
      <c r="C23" s="182" t="s">
        <v>661</v>
      </c>
      <c r="D23" s="232">
        <v>20</v>
      </c>
      <c r="E23" s="183">
        <f t="shared" si="0"/>
        <v>2</v>
      </c>
      <c r="F23" s="232" t="s">
        <v>424</v>
      </c>
      <c r="G23" s="252">
        <v>0.46</v>
      </c>
      <c r="H23" s="253">
        <v>3.2</v>
      </c>
      <c r="I23" s="254">
        <v>1.37</v>
      </c>
      <c r="J23" s="254">
        <v>0</v>
      </c>
      <c r="K23" s="255">
        <v>25.14</v>
      </c>
    </row>
    <row r="24" spans="1:12">
      <c r="A24" s="389"/>
      <c r="B24" s="385"/>
      <c r="C24" s="182" t="s">
        <v>672</v>
      </c>
      <c r="D24" s="232">
        <v>5</v>
      </c>
      <c r="E24" s="183">
        <f t="shared" si="0"/>
        <v>0.5</v>
      </c>
      <c r="F24" s="232" t="s">
        <v>424</v>
      </c>
      <c r="G24" s="252">
        <v>0.13</v>
      </c>
      <c r="H24" s="253">
        <v>0.88</v>
      </c>
      <c r="I24" s="254">
        <v>0.38</v>
      </c>
      <c r="J24" s="254">
        <v>0</v>
      </c>
      <c r="K24" s="255">
        <v>6.88</v>
      </c>
    </row>
    <row r="25" spans="1:12">
      <c r="A25" s="389"/>
      <c r="B25" s="385"/>
      <c r="C25" s="182" t="s">
        <v>427</v>
      </c>
      <c r="D25" s="232">
        <v>2</v>
      </c>
      <c r="E25" s="183">
        <f t="shared" si="0"/>
        <v>0.2</v>
      </c>
      <c r="F25" s="232" t="s">
        <v>380</v>
      </c>
      <c r="G25" s="252">
        <v>0.1</v>
      </c>
      <c r="H25" s="253">
        <v>0.2</v>
      </c>
      <c r="I25" s="254">
        <v>0</v>
      </c>
      <c r="J25" s="254">
        <v>1.5</v>
      </c>
      <c r="K25" s="255">
        <v>6.8</v>
      </c>
    </row>
    <row r="26" spans="1:12">
      <c r="A26" s="389"/>
      <c r="B26" s="385"/>
      <c r="C26" s="182" t="s">
        <v>504</v>
      </c>
      <c r="D26" s="232">
        <v>10</v>
      </c>
      <c r="E26" s="183">
        <f t="shared" si="0"/>
        <v>1</v>
      </c>
      <c r="F26" s="232" t="s">
        <v>382</v>
      </c>
      <c r="G26" s="252">
        <v>0.1</v>
      </c>
      <c r="H26" s="253">
        <v>0.1</v>
      </c>
      <c r="I26" s="254">
        <v>0</v>
      </c>
      <c r="J26" s="254">
        <v>0.5</v>
      </c>
      <c r="K26" s="255">
        <v>2.4</v>
      </c>
    </row>
    <row r="27" spans="1:12">
      <c r="A27" s="390" t="s">
        <v>10</v>
      </c>
      <c r="B27" s="385" t="s">
        <v>734</v>
      </c>
      <c r="C27" s="18" t="s">
        <v>735</v>
      </c>
      <c r="D27" s="232">
        <v>15</v>
      </c>
      <c r="E27" s="183">
        <f t="shared" si="0"/>
        <v>1.5</v>
      </c>
      <c r="F27" s="232" t="s">
        <v>380</v>
      </c>
      <c r="G27" s="252">
        <v>0.75</v>
      </c>
      <c r="H27" s="253">
        <v>1.5</v>
      </c>
      <c r="I27" s="254">
        <v>0</v>
      </c>
      <c r="J27" s="254">
        <v>11.25</v>
      </c>
      <c r="K27" s="255">
        <v>51</v>
      </c>
    </row>
    <row r="28" spans="1:12">
      <c r="A28" s="389"/>
      <c r="B28" s="385"/>
      <c r="C28" s="18" t="s">
        <v>410</v>
      </c>
      <c r="D28" s="232">
        <v>5</v>
      </c>
      <c r="E28" s="183">
        <f t="shared" si="0"/>
        <v>0.5</v>
      </c>
      <c r="F28" s="232" t="s">
        <v>381</v>
      </c>
      <c r="G28" s="252">
        <v>0.14000000000000001</v>
      </c>
      <c r="H28" s="253">
        <v>1</v>
      </c>
      <c r="I28" s="254">
        <v>0.71</v>
      </c>
      <c r="J28" s="254">
        <v>0</v>
      </c>
      <c r="K28" s="255">
        <v>10.43</v>
      </c>
      <c r="L28" s="17"/>
    </row>
    <row r="29" spans="1:12">
      <c r="A29" s="389"/>
      <c r="B29" s="385"/>
      <c r="C29" s="18" t="s">
        <v>618</v>
      </c>
      <c r="D29" s="232">
        <v>10</v>
      </c>
      <c r="E29" s="183">
        <f t="shared" si="0"/>
        <v>1</v>
      </c>
      <c r="F29" s="232" t="s">
        <v>382</v>
      </c>
      <c r="G29" s="252">
        <v>0.1</v>
      </c>
      <c r="H29" s="253">
        <v>0.1</v>
      </c>
      <c r="I29" s="254">
        <v>0</v>
      </c>
      <c r="J29" s="254">
        <v>0.5</v>
      </c>
      <c r="K29" s="255">
        <v>2.4</v>
      </c>
      <c r="L29" s="17"/>
    </row>
    <row r="30" spans="1:12">
      <c r="A30" s="389"/>
      <c r="B30" s="385"/>
      <c r="C30" s="21" t="s">
        <v>462</v>
      </c>
      <c r="D30" s="232">
        <v>5</v>
      </c>
      <c r="E30" s="183">
        <f t="shared" si="0"/>
        <v>0.5</v>
      </c>
      <c r="F30" s="233" t="s">
        <v>382</v>
      </c>
      <c r="G30" s="257">
        <v>0.05</v>
      </c>
      <c r="H30" s="258">
        <v>0.05</v>
      </c>
      <c r="I30" s="259">
        <v>0</v>
      </c>
      <c r="J30" s="259">
        <v>0.25</v>
      </c>
      <c r="K30" s="255">
        <v>1.2</v>
      </c>
      <c r="L30" s="17"/>
    </row>
    <row r="31" spans="1:12">
      <c r="A31" s="389"/>
      <c r="B31" s="385"/>
      <c r="C31" s="21" t="s">
        <v>522</v>
      </c>
      <c r="D31" s="232">
        <v>2</v>
      </c>
      <c r="E31" s="183">
        <f t="shared" si="0"/>
        <v>0.2</v>
      </c>
      <c r="F31" s="232" t="s">
        <v>382</v>
      </c>
      <c r="G31" s="252">
        <v>0.02</v>
      </c>
      <c r="H31" s="253">
        <v>0.02</v>
      </c>
      <c r="I31" s="254">
        <v>0</v>
      </c>
      <c r="J31" s="254">
        <v>0.1</v>
      </c>
      <c r="K31" s="255">
        <v>0.48</v>
      </c>
    </row>
    <row r="32" spans="1:12" ht="17.25" thickBot="1">
      <c r="A32" s="389"/>
      <c r="B32" s="385"/>
      <c r="C32" s="68" t="s">
        <v>388</v>
      </c>
      <c r="D32" s="231">
        <v>5</v>
      </c>
      <c r="E32" s="183">
        <f t="shared" si="0"/>
        <v>0.5</v>
      </c>
      <c r="F32" s="231" t="s">
        <v>391</v>
      </c>
      <c r="G32" s="260">
        <v>1</v>
      </c>
      <c r="H32" s="261">
        <v>0</v>
      </c>
      <c r="I32" s="262">
        <v>5</v>
      </c>
      <c r="J32" s="262">
        <v>0</v>
      </c>
      <c r="K32" s="255">
        <v>45</v>
      </c>
    </row>
    <row r="33" spans="1:11" ht="20.25" thickTop="1">
      <c r="A33" s="379" t="s">
        <v>11</v>
      </c>
      <c r="B33" s="380"/>
      <c r="C33" s="41"/>
      <c r="D33" s="42"/>
      <c r="E33" s="42"/>
      <c r="F33" s="42"/>
      <c r="G33" s="27"/>
      <c r="H33" s="43">
        <f>SUM(H3:H32)</f>
        <v>28.20333333333334</v>
      </c>
      <c r="I33" s="44">
        <f>SUM(I3:I32)</f>
        <v>20.73</v>
      </c>
      <c r="J33" s="44">
        <f>SUM(J3:J32)</f>
        <v>103.94999999999999</v>
      </c>
      <c r="K33" s="168">
        <f>(H33+J33)*4+I33*9</f>
        <v>715.18333333333339</v>
      </c>
    </row>
    <row r="34" spans="1:11" ht="19.5">
      <c r="A34" s="386" t="s">
        <v>14</v>
      </c>
      <c r="B34" s="387"/>
      <c r="C34" s="55"/>
      <c r="D34" s="54"/>
      <c r="E34" s="54"/>
      <c r="F34" s="54"/>
      <c r="G34" s="45"/>
      <c r="H34" s="57">
        <f>H33*4/K33</f>
        <v>0.15774043951434366</v>
      </c>
      <c r="I34" s="58">
        <f>I33*9/K33</f>
        <v>0.26087017314907596</v>
      </c>
      <c r="J34" s="58">
        <f>J33*4/K33</f>
        <v>0.5813893873365803</v>
      </c>
      <c r="K34" s="58">
        <f>SUM(H34:J34)</f>
        <v>0.99999999999999989</v>
      </c>
    </row>
  </sheetData>
  <mergeCells count="16">
    <mergeCell ref="A34:B34"/>
    <mergeCell ref="C1:D1"/>
    <mergeCell ref="E1:F1"/>
    <mergeCell ref="H1:K1"/>
    <mergeCell ref="A1:B1"/>
    <mergeCell ref="A27:A32"/>
    <mergeCell ref="A3:A6"/>
    <mergeCell ref="B3:B6"/>
    <mergeCell ref="A33:B33"/>
    <mergeCell ref="A7:A26"/>
    <mergeCell ref="B7:B8"/>
    <mergeCell ref="B27:B32"/>
    <mergeCell ref="B23:B26"/>
    <mergeCell ref="B19:B22"/>
    <mergeCell ref="B12:B18"/>
    <mergeCell ref="B9:B11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zoomScale="90" zoomScaleNormal="90" zoomScaleSheetLayoutView="75" workbookViewId="0">
      <selection activeCell="B16" sqref="B16:B18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17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75" style="167" customWidth="1"/>
    <col min="12" max="16384" width="9" style="19"/>
  </cols>
  <sheetData>
    <row r="1" spans="1:11" ht="28.5" customHeight="1">
      <c r="A1" s="355" t="s">
        <v>211</v>
      </c>
      <c r="B1" s="348"/>
      <c r="C1" s="356" t="s">
        <v>212</v>
      </c>
      <c r="D1" s="356"/>
      <c r="E1" s="357">
        <v>100</v>
      </c>
      <c r="F1" s="357"/>
      <c r="G1" s="50" t="s">
        <v>213</v>
      </c>
      <c r="H1" s="347" t="s">
        <v>214</v>
      </c>
      <c r="I1" s="348"/>
      <c r="J1" s="348"/>
      <c r="K1" s="349"/>
    </row>
    <row r="2" spans="1:11" s="49" customFormat="1" ht="22.5" customHeight="1" thickBot="1">
      <c r="A2" s="35">
        <v>21</v>
      </c>
      <c r="B2" s="36" t="s">
        <v>0</v>
      </c>
      <c r="C2" s="36" t="s">
        <v>1</v>
      </c>
      <c r="D2" s="46" t="s">
        <v>215</v>
      </c>
      <c r="E2" s="66" t="s">
        <v>216</v>
      </c>
      <c r="F2" s="36" t="s">
        <v>217</v>
      </c>
      <c r="G2" s="39" t="s">
        <v>218</v>
      </c>
      <c r="H2" s="40" t="s">
        <v>219</v>
      </c>
      <c r="I2" s="46" t="s">
        <v>220</v>
      </c>
      <c r="J2" s="46" t="s">
        <v>221</v>
      </c>
      <c r="K2" s="46" t="s">
        <v>222</v>
      </c>
    </row>
    <row r="3" spans="1:11" ht="17.25" thickTop="1">
      <c r="A3" s="389" t="s">
        <v>223</v>
      </c>
      <c r="B3" s="391" t="s">
        <v>736</v>
      </c>
      <c r="C3" s="82" t="s">
        <v>737</v>
      </c>
      <c r="D3" s="233">
        <v>80</v>
      </c>
      <c r="E3" s="183">
        <f>D3*$E$1/1000</f>
        <v>8</v>
      </c>
      <c r="F3" s="233" t="s">
        <v>380</v>
      </c>
      <c r="G3" s="267">
        <v>0.42</v>
      </c>
      <c r="H3" s="264">
        <v>0.84</v>
      </c>
      <c r="I3" s="259">
        <v>0</v>
      </c>
      <c r="J3" s="259">
        <v>6.32</v>
      </c>
      <c r="K3" s="255">
        <v>28.63</v>
      </c>
    </row>
    <row r="4" spans="1:11">
      <c r="A4" s="389"/>
      <c r="B4" s="392"/>
      <c r="C4" s="18" t="s">
        <v>431</v>
      </c>
      <c r="D4" s="232" t="s">
        <v>473</v>
      </c>
      <c r="E4" s="183"/>
      <c r="F4" s="232"/>
      <c r="G4" s="252"/>
      <c r="H4" s="253"/>
      <c r="I4" s="254"/>
      <c r="J4" s="254"/>
      <c r="K4" s="255"/>
    </row>
    <row r="5" spans="1:11">
      <c r="A5" s="395"/>
      <c r="B5" s="400"/>
      <c r="C5" s="18" t="s">
        <v>738</v>
      </c>
      <c r="D5" s="232">
        <v>30</v>
      </c>
      <c r="E5" s="183">
        <f t="shared" ref="E5:E25" si="0">D5*$E$1/1000</f>
        <v>3</v>
      </c>
      <c r="F5" s="232" t="s">
        <v>380</v>
      </c>
      <c r="G5" s="252">
        <v>1</v>
      </c>
      <c r="H5" s="253">
        <v>2</v>
      </c>
      <c r="I5" s="254">
        <v>0</v>
      </c>
      <c r="J5" s="254">
        <v>15</v>
      </c>
      <c r="K5" s="255">
        <v>68</v>
      </c>
    </row>
    <row r="6" spans="1:11">
      <c r="A6" s="390" t="s">
        <v>224</v>
      </c>
      <c r="B6" s="232" t="s">
        <v>260</v>
      </c>
      <c r="C6" s="18" t="s">
        <v>379</v>
      </c>
      <c r="D6" s="232">
        <v>40</v>
      </c>
      <c r="E6" s="183">
        <f t="shared" si="0"/>
        <v>4</v>
      </c>
      <c r="F6" s="232" t="s">
        <v>380</v>
      </c>
      <c r="G6" s="252">
        <v>2</v>
      </c>
      <c r="H6" s="253">
        <v>4</v>
      </c>
      <c r="I6" s="254">
        <v>0</v>
      </c>
      <c r="J6" s="254">
        <v>30</v>
      </c>
      <c r="K6" s="255">
        <v>136</v>
      </c>
    </row>
    <row r="7" spans="1:11">
      <c r="A7" s="389"/>
      <c r="B7" s="385" t="s">
        <v>739</v>
      </c>
      <c r="C7" s="18" t="s">
        <v>410</v>
      </c>
      <c r="D7" s="232">
        <v>20</v>
      </c>
      <c r="E7" s="183">
        <f t="shared" si="0"/>
        <v>2</v>
      </c>
      <c r="F7" s="232" t="s">
        <v>381</v>
      </c>
      <c r="G7" s="252">
        <v>0.56999999999999995</v>
      </c>
      <c r="H7" s="253">
        <v>4</v>
      </c>
      <c r="I7" s="254">
        <v>2.86</v>
      </c>
      <c r="J7" s="254">
        <v>0</v>
      </c>
      <c r="K7" s="255">
        <v>41.71</v>
      </c>
    </row>
    <row r="8" spans="1:11">
      <c r="A8" s="389"/>
      <c r="B8" s="385"/>
      <c r="C8" s="18" t="s">
        <v>518</v>
      </c>
      <c r="D8" s="232">
        <v>20</v>
      </c>
      <c r="E8" s="183">
        <f t="shared" si="0"/>
        <v>2</v>
      </c>
      <c r="F8" s="232" t="s">
        <v>404</v>
      </c>
      <c r="G8" s="252">
        <v>0.15</v>
      </c>
      <c r="H8" s="253">
        <v>0</v>
      </c>
      <c r="I8" s="254">
        <v>0</v>
      </c>
      <c r="J8" s="254">
        <v>2.31</v>
      </c>
      <c r="K8" s="255">
        <v>9.23</v>
      </c>
    </row>
    <row r="9" spans="1:11">
      <c r="A9" s="389"/>
      <c r="B9" s="385"/>
      <c r="C9" s="18" t="s">
        <v>395</v>
      </c>
      <c r="D9" s="232">
        <v>10</v>
      </c>
      <c r="E9" s="183">
        <f t="shared" si="0"/>
        <v>1</v>
      </c>
      <c r="F9" s="232" t="s">
        <v>382</v>
      </c>
      <c r="G9" s="252">
        <v>0.1</v>
      </c>
      <c r="H9" s="253">
        <v>0.1</v>
      </c>
      <c r="I9" s="254">
        <v>0</v>
      </c>
      <c r="J9" s="254">
        <v>0.5</v>
      </c>
      <c r="K9" s="255">
        <v>2.4</v>
      </c>
    </row>
    <row r="10" spans="1:11">
      <c r="A10" s="389"/>
      <c r="B10" s="385"/>
      <c r="C10" s="18" t="s">
        <v>462</v>
      </c>
      <c r="D10" s="232">
        <v>5</v>
      </c>
      <c r="E10" s="183">
        <f t="shared" si="0"/>
        <v>0.5</v>
      </c>
      <c r="F10" s="232" t="s">
        <v>382</v>
      </c>
      <c r="G10" s="252">
        <v>0.05</v>
      </c>
      <c r="H10" s="253">
        <v>0.05</v>
      </c>
      <c r="I10" s="254">
        <v>0</v>
      </c>
      <c r="J10" s="254">
        <v>0.25</v>
      </c>
      <c r="K10" s="255">
        <v>1.2</v>
      </c>
    </row>
    <row r="11" spans="1:11">
      <c r="A11" s="389"/>
      <c r="B11" s="385"/>
      <c r="C11" s="18" t="s">
        <v>388</v>
      </c>
      <c r="D11" s="232">
        <v>3</v>
      </c>
      <c r="E11" s="183">
        <f t="shared" si="0"/>
        <v>0.3</v>
      </c>
      <c r="F11" s="232" t="s">
        <v>391</v>
      </c>
      <c r="G11" s="252">
        <v>0.6</v>
      </c>
      <c r="H11" s="253">
        <v>0</v>
      </c>
      <c r="I11" s="254">
        <v>3</v>
      </c>
      <c r="J11" s="254">
        <v>0</v>
      </c>
      <c r="K11" s="255">
        <v>27</v>
      </c>
    </row>
    <row r="12" spans="1:11">
      <c r="A12" s="389"/>
      <c r="B12" s="385" t="s">
        <v>740</v>
      </c>
      <c r="C12" s="18" t="s">
        <v>741</v>
      </c>
      <c r="D12" s="232">
        <v>25</v>
      </c>
      <c r="E12" s="183">
        <f t="shared" si="0"/>
        <v>2.5</v>
      </c>
      <c r="F12" s="232" t="s">
        <v>381</v>
      </c>
      <c r="G12" s="252">
        <v>0.71</v>
      </c>
      <c r="H12" s="253">
        <v>5</v>
      </c>
      <c r="I12" s="254">
        <v>3.57</v>
      </c>
      <c r="J12" s="254">
        <v>0</v>
      </c>
      <c r="K12" s="255">
        <v>52.14</v>
      </c>
    </row>
    <row r="13" spans="1:11">
      <c r="A13" s="389"/>
      <c r="B13" s="385"/>
      <c r="C13" s="18" t="s">
        <v>742</v>
      </c>
      <c r="D13" s="232">
        <v>20</v>
      </c>
      <c r="E13" s="183">
        <f t="shared" si="0"/>
        <v>2</v>
      </c>
      <c r="F13" s="232" t="s">
        <v>382</v>
      </c>
      <c r="G13" s="252">
        <v>0.2</v>
      </c>
      <c r="H13" s="253">
        <v>0.2</v>
      </c>
      <c r="I13" s="254">
        <v>0</v>
      </c>
      <c r="J13" s="254">
        <v>1</v>
      </c>
      <c r="K13" s="255">
        <v>4.8</v>
      </c>
    </row>
    <row r="14" spans="1:11">
      <c r="A14" s="389"/>
      <c r="B14" s="385"/>
      <c r="C14" s="18" t="s">
        <v>388</v>
      </c>
      <c r="D14" s="232">
        <v>3</v>
      </c>
      <c r="E14" s="183">
        <f t="shared" si="0"/>
        <v>0.3</v>
      </c>
      <c r="F14" s="232" t="s">
        <v>391</v>
      </c>
      <c r="G14" s="252">
        <v>0.6</v>
      </c>
      <c r="H14" s="253">
        <v>0</v>
      </c>
      <c r="I14" s="254">
        <v>3</v>
      </c>
      <c r="J14" s="254">
        <v>0</v>
      </c>
      <c r="K14" s="255">
        <v>27</v>
      </c>
    </row>
    <row r="15" spans="1:11">
      <c r="A15" s="389"/>
      <c r="B15" s="385"/>
      <c r="C15" s="18" t="s">
        <v>397</v>
      </c>
      <c r="D15" s="232">
        <v>1</v>
      </c>
      <c r="E15" s="183">
        <f t="shared" si="0"/>
        <v>0.1</v>
      </c>
      <c r="F15" s="232" t="s">
        <v>382</v>
      </c>
      <c r="G15" s="252">
        <v>0.01</v>
      </c>
      <c r="H15" s="253">
        <v>0.01</v>
      </c>
      <c r="I15" s="254">
        <v>0</v>
      </c>
      <c r="J15" s="254">
        <v>0.05</v>
      </c>
      <c r="K15" s="255">
        <v>0.24</v>
      </c>
    </row>
    <row r="16" spans="1:11">
      <c r="A16" s="389"/>
      <c r="B16" s="381" t="s">
        <v>896</v>
      </c>
      <c r="C16" s="18" t="s">
        <v>744</v>
      </c>
      <c r="D16" s="232">
        <v>60</v>
      </c>
      <c r="E16" s="183">
        <f t="shared" si="0"/>
        <v>6</v>
      </c>
      <c r="F16" s="232" t="s">
        <v>382</v>
      </c>
      <c r="G16" s="252">
        <v>0.6</v>
      </c>
      <c r="H16" s="253">
        <v>0.6</v>
      </c>
      <c r="I16" s="254">
        <v>0</v>
      </c>
      <c r="J16" s="254">
        <v>3</v>
      </c>
      <c r="K16" s="255">
        <v>14.4</v>
      </c>
    </row>
    <row r="17" spans="1:11">
      <c r="A17" s="389"/>
      <c r="B17" s="385"/>
      <c r="C17" s="18" t="s">
        <v>388</v>
      </c>
      <c r="D17" s="232">
        <v>3</v>
      </c>
      <c r="E17" s="183">
        <f t="shared" si="0"/>
        <v>0.3</v>
      </c>
      <c r="F17" s="232" t="s">
        <v>391</v>
      </c>
      <c r="G17" s="256">
        <v>0.6</v>
      </c>
      <c r="H17" s="253">
        <v>0</v>
      </c>
      <c r="I17" s="254">
        <v>3</v>
      </c>
      <c r="J17" s="254">
        <v>0</v>
      </c>
      <c r="K17" s="255">
        <v>27</v>
      </c>
    </row>
    <row r="18" spans="1:11">
      <c r="A18" s="389"/>
      <c r="B18" s="385"/>
      <c r="C18" s="18" t="s">
        <v>745</v>
      </c>
      <c r="D18" s="232">
        <v>2</v>
      </c>
      <c r="E18" s="183">
        <f t="shared" si="0"/>
        <v>0.2</v>
      </c>
      <c r="F18" s="232" t="s">
        <v>382</v>
      </c>
      <c r="G18" s="256">
        <v>0.28999999999999998</v>
      </c>
      <c r="H18" s="253">
        <v>0.28999999999999998</v>
      </c>
      <c r="I18" s="254">
        <v>0</v>
      </c>
      <c r="J18" s="254">
        <v>1.43</v>
      </c>
      <c r="K18" s="255">
        <v>6.86</v>
      </c>
    </row>
    <row r="19" spans="1:11">
      <c r="A19" s="389"/>
      <c r="B19" s="385" t="s">
        <v>746</v>
      </c>
      <c r="C19" s="18" t="s">
        <v>747</v>
      </c>
      <c r="D19" s="232">
        <v>20</v>
      </c>
      <c r="E19" s="183">
        <f t="shared" si="0"/>
        <v>2</v>
      </c>
      <c r="F19" s="232" t="s">
        <v>382</v>
      </c>
      <c r="G19" s="256">
        <v>0.2</v>
      </c>
      <c r="H19" s="253">
        <v>0.2</v>
      </c>
      <c r="I19" s="254">
        <v>0</v>
      </c>
      <c r="J19" s="254">
        <v>1</v>
      </c>
      <c r="K19" s="255">
        <v>4.8</v>
      </c>
    </row>
    <row r="20" spans="1:11">
      <c r="A20" s="389"/>
      <c r="B20" s="385"/>
      <c r="C20" s="293" t="s">
        <v>748</v>
      </c>
      <c r="D20" s="232">
        <v>10</v>
      </c>
      <c r="E20" s="183">
        <f t="shared" si="0"/>
        <v>1</v>
      </c>
      <c r="F20" s="233" t="s">
        <v>381</v>
      </c>
      <c r="G20" s="257">
        <v>0.18</v>
      </c>
      <c r="H20" s="258">
        <v>1.27</v>
      </c>
      <c r="I20" s="259">
        <v>0.91</v>
      </c>
      <c r="J20" s="259">
        <v>0</v>
      </c>
      <c r="K20" s="255">
        <v>13.27</v>
      </c>
    </row>
    <row r="21" spans="1:11">
      <c r="A21" s="389"/>
      <c r="B21" s="385"/>
      <c r="C21" s="18" t="s">
        <v>420</v>
      </c>
      <c r="D21" s="232">
        <v>10</v>
      </c>
      <c r="E21" s="183">
        <f t="shared" si="0"/>
        <v>1</v>
      </c>
      <c r="F21" s="232" t="s">
        <v>382</v>
      </c>
      <c r="G21" s="252">
        <v>0.1</v>
      </c>
      <c r="H21" s="253">
        <v>0.1</v>
      </c>
      <c r="I21" s="254">
        <v>0</v>
      </c>
      <c r="J21" s="254">
        <v>0.5</v>
      </c>
      <c r="K21" s="255">
        <v>2.4</v>
      </c>
    </row>
    <row r="22" spans="1:11">
      <c r="A22" s="389"/>
      <c r="B22" s="385"/>
      <c r="C22" s="18" t="s">
        <v>537</v>
      </c>
      <c r="D22" s="232">
        <v>1</v>
      </c>
      <c r="E22" s="183">
        <f t="shared" si="0"/>
        <v>0.1</v>
      </c>
      <c r="F22" s="232" t="s">
        <v>391</v>
      </c>
      <c r="G22" s="252">
        <v>0.13</v>
      </c>
      <c r="H22" s="253">
        <v>0</v>
      </c>
      <c r="I22" s="254">
        <v>0.63</v>
      </c>
      <c r="J22" s="254">
        <v>0</v>
      </c>
      <c r="K22" s="255">
        <v>5.63</v>
      </c>
    </row>
    <row r="23" spans="1:11">
      <c r="A23" s="390" t="s">
        <v>5</v>
      </c>
      <c r="B23" s="405" t="s">
        <v>749</v>
      </c>
      <c r="C23" s="18" t="s">
        <v>750</v>
      </c>
      <c r="D23" s="232">
        <v>150</v>
      </c>
      <c r="E23" s="183">
        <f t="shared" si="0"/>
        <v>15</v>
      </c>
      <c r="F23" s="232" t="s">
        <v>404</v>
      </c>
      <c r="G23" s="252">
        <v>0.94</v>
      </c>
      <c r="H23" s="253">
        <v>0</v>
      </c>
      <c r="I23" s="254">
        <v>0</v>
      </c>
      <c r="J23" s="254">
        <v>14.06</v>
      </c>
      <c r="K23" s="255">
        <v>56.25</v>
      </c>
    </row>
    <row r="24" spans="1:11">
      <c r="A24" s="389"/>
      <c r="B24" s="405"/>
      <c r="C24" s="18" t="s">
        <v>450</v>
      </c>
      <c r="D24" s="232">
        <v>40</v>
      </c>
      <c r="E24" s="183">
        <f t="shared" si="0"/>
        <v>4</v>
      </c>
      <c r="F24" s="232" t="s">
        <v>380</v>
      </c>
      <c r="G24" s="252">
        <v>1.6</v>
      </c>
      <c r="H24" s="253">
        <v>3.2</v>
      </c>
      <c r="I24" s="254">
        <v>0</v>
      </c>
      <c r="J24" s="254">
        <v>24</v>
      </c>
      <c r="K24" s="255">
        <v>108.8</v>
      </c>
    </row>
    <row r="25" spans="1:11" ht="17.25" thickBot="1">
      <c r="A25" s="389"/>
      <c r="B25" s="405"/>
      <c r="C25" s="18" t="s">
        <v>479</v>
      </c>
      <c r="D25" s="232">
        <v>30</v>
      </c>
      <c r="E25" s="183">
        <f t="shared" si="0"/>
        <v>3</v>
      </c>
      <c r="F25" s="232" t="s">
        <v>402</v>
      </c>
      <c r="G25" s="252">
        <v>0.67</v>
      </c>
      <c r="H25" s="253">
        <v>5.33</v>
      </c>
      <c r="I25" s="254">
        <v>2.67</v>
      </c>
      <c r="J25" s="254">
        <v>8</v>
      </c>
      <c r="K25" s="255">
        <v>77.33</v>
      </c>
    </row>
    <row r="26" spans="1:11" ht="20.25" thickTop="1">
      <c r="A26" s="379" t="s">
        <v>225</v>
      </c>
      <c r="B26" s="396"/>
      <c r="C26" s="41"/>
      <c r="D26" s="42"/>
      <c r="E26" s="52"/>
      <c r="F26" s="42"/>
      <c r="G26" s="27"/>
      <c r="H26" s="43">
        <f>SUM(H3:H25)</f>
        <v>27.190000000000005</v>
      </c>
      <c r="I26" s="44">
        <f>SUM(I3:I25)</f>
        <v>19.64</v>
      </c>
      <c r="J26" s="44">
        <f>SUM(J3:J25)</f>
        <v>107.42</v>
      </c>
      <c r="K26" s="168">
        <f>(H26+J26)*4+I26*9</f>
        <v>715.2</v>
      </c>
    </row>
    <row r="27" spans="1:11" ht="19.5">
      <c r="A27" s="386" t="s">
        <v>226</v>
      </c>
      <c r="B27" s="387"/>
      <c r="C27" s="55"/>
      <c r="D27" s="54"/>
      <c r="E27" s="56"/>
      <c r="F27" s="54"/>
      <c r="G27" s="45"/>
      <c r="H27" s="57">
        <f>H26*4/K26</f>
        <v>0.15206935123042506</v>
      </c>
      <c r="I27" s="58">
        <f>I26*9/K26</f>
        <v>0.24714765100671138</v>
      </c>
      <c r="J27" s="58">
        <f>J26*4/K26</f>
        <v>0.60078299776286348</v>
      </c>
      <c r="K27" s="58">
        <f>SUM(H27:J27)</f>
        <v>0.99999999999999989</v>
      </c>
    </row>
  </sheetData>
  <mergeCells count="15">
    <mergeCell ref="E1:F1"/>
    <mergeCell ref="H1:K1"/>
    <mergeCell ref="C1:D1"/>
    <mergeCell ref="A3:A5"/>
    <mergeCell ref="A6:A22"/>
    <mergeCell ref="B19:B22"/>
    <mergeCell ref="B16:B18"/>
    <mergeCell ref="B12:B15"/>
    <mergeCell ref="B7:B11"/>
    <mergeCell ref="B3:B5"/>
    <mergeCell ref="A26:B26"/>
    <mergeCell ref="A27:B27"/>
    <mergeCell ref="A23:A25"/>
    <mergeCell ref="A1:B1"/>
    <mergeCell ref="B23:B25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zoomScale="90" zoomScaleNormal="90" zoomScaleSheetLayoutView="75" workbookViewId="0">
      <selection activeCell="B20" sqref="B20:B22"/>
    </sheetView>
  </sheetViews>
  <sheetFormatPr defaultColWidth="9" defaultRowHeight="16.5"/>
  <cols>
    <col min="1" max="1" width="6.375" style="17" customWidth="1"/>
    <col min="2" max="2" width="17.25" style="17" customWidth="1"/>
    <col min="3" max="3" width="13.75" style="26" customWidth="1"/>
    <col min="4" max="4" width="7.25" style="17" customWidth="1"/>
    <col min="5" max="5" width="10" style="17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75" style="167" customWidth="1"/>
    <col min="12" max="16384" width="9" style="19"/>
  </cols>
  <sheetData>
    <row r="1" spans="1:11" ht="28.5" customHeight="1">
      <c r="A1" s="355" t="s">
        <v>194</v>
      </c>
      <c r="B1" s="348"/>
      <c r="C1" s="356" t="s">
        <v>195</v>
      </c>
      <c r="D1" s="356"/>
      <c r="E1" s="357">
        <v>100</v>
      </c>
      <c r="F1" s="357"/>
      <c r="G1" s="50" t="s">
        <v>196</v>
      </c>
      <c r="H1" s="347" t="s">
        <v>197</v>
      </c>
      <c r="I1" s="348"/>
      <c r="J1" s="348"/>
      <c r="K1" s="349"/>
    </row>
    <row r="2" spans="1:11" s="49" customFormat="1" ht="22.5" customHeight="1" thickBot="1">
      <c r="A2" s="35">
        <v>22</v>
      </c>
      <c r="B2" s="228" t="s">
        <v>0</v>
      </c>
      <c r="C2" s="36" t="s">
        <v>1</v>
      </c>
      <c r="D2" s="46" t="s">
        <v>198</v>
      </c>
      <c r="E2" s="66" t="s">
        <v>199</v>
      </c>
      <c r="F2" s="36" t="s">
        <v>200</v>
      </c>
      <c r="G2" s="39" t="s">
        <v>201</v>
      </c>
      <c r="H2" s="40" t="s">
        <v>202</v>
      </c>
      <c r="I2" s="46" t="s">
        <v>203</v>
      </c>
      <c r="J2" s="46" t="s">
        <v>204</v>
      </c>
      <c r="K2" s="46" t="s">
        <v>205</v>
      </c>
    </row>
    <row r="3" spans="1:11" ht="17.25" thickTop="1">
      <c r="A3" s="388" t="s">
        <v>206</v>
      </c>
      <c r="B3" s="385" t="s">
        <v>751</v>
      </c>
      <c r="C3" s="82" t="s">
        <v>403</v>
      </c>
      <c r="D3" s="233">
        <v>90</v>
      </c>
      <c r="E3" s="183">
        <f t="shared" ref="E3:E25" si="0">D3*$E$1/1000</f>
        <v>9</v>
      </c>
      <c r="F3" s="233" t="s">
        <v>404</v>
      </c>
      <c r="G3" s="175">
        <v>0.8571428571428571</v>
      </c>
      <c r="H3" s="176">
        <v>0</v>
      </c>
      <c r="I3" s="177">
        <v>0</v>
      </c>
      <c r="J3" s="177">
        <v>12.857142857142856</v>
      </c>
      <c r="K3" s="230">
        <v>51.428571428571423</v>
      </c>
    </row>
    <row r="4" spans="1:11">
      <c r="A4" s="389"/>
      <c r="B4" s="385"/>
      <c r="C4" s="82" t="s">
        <v>752</v>
      </c>
      <c r="D4" s="233">
        <v>45</v>
      </c>
      <c r="E4" s="183">
        <f t="shared" si="0"/>
        <v>4.5</v>
      </c>
      <c r="F4" s="233" t="s">
        <v>380</v>
      </c>
      <c r="G4" s="175">
        <v>1.5</v>
      </c>
      <c r="H4" s="176">
        <v>3</v>
      </c>
      <c r="I4" s="177">
        <v>0</v>
      </c>
      <c r="J4" s="177">
        <v>22.5</v>
      </c>
      <c r="K4" s="230">
        <v>102</v>
      </c>
    </row>
    <row r="5" spans="1:11">
      <c r="A5" s="389"/>
      <c r="B5" s="385"/>
      <c r="C5" s="82" t="s">
        <v>753</v>
      </c>
      <c r="D5" s="233">
        <v>5</v>
      </c>
      <c r="E5" s="183">
        <f t="shared" si="0"/>
        <v>0.5</v>
      </c>
      <c r="F5" s="233" t="s">
        <v>382</v>
      </c>
      <c r="G5" s="175">
        <v>0.05</v>
      </c>
      <c r="H5" s="176">
        <v>0.05</v>
      </c>
      <c r="I5" s="177">
        <v>0</v>
      </c>
      <c r="J5" s="177">
        <v>0.25</v>
      </c>
      <c r="K5" s="230">
        <v>1.2</v>
      </c>
    </row>
    <row r="6" spans="1:11">
      <c r="A6" s="389"/>
      <c r="B6" s="385"/>
      <c r="C6" s="82" t="s">
        <v>754</v>
      </c>
      <c r="D6" s="233">
        <v>7</v>
      </c>
      <c r="E6" s="183">
        <f t="shared" si="0"/>
        <v>0.7</v>
      </c>
      <c r="F6" s="233" t="s">
        <v>391</v>
      </c>
      <c r="G6" s="175">
        <v>0.88</v>
      </c>
      <c r="H6" s="176">
        <v>0</v>
      </c>
      <c r="I6" s="177">
        <v>4.38</v>
      </c>
      <c r="J6" s="177">
        <v>0</v>
      </c>
      <c r="K6" s="230">
        <v>39.380000000000003</v>
      </c>
    </row>
    <row r="7" spans="1:11">
      <c r="A7" s="389"/>
      <c r="B7" s="385"/>
      <c r="C7" s="18" t="s">
        <v>504</v>
      </c>
      <c r="D7" s="232">
        <v>15</v>
      </c>
      <c r="E7" s="183">
        <f t="shared" si="0"/>
        <v>1.5</v>
      </c>
      <c r="F7" s="232" t="s">
        <v>382</v>
      </c>
      <c r="G7" s="185">
        <v>0.15</v>
      </c>
      <c r="H7" s="174">
        <v>0.15</v>
      </c>
      <c r="I7" s="166">
        <v>0</v>
      </c>
      <c r="J7" s="166">
        <v>0.75</v>
      </c>
      <c r="K7" s="230">
        <v>3.6</v>
      </c>
    </row>
    <row r="8" spans="1:11">
      <c r="A8" s="389"/>
      <c r="B8" s="385"/>
      <c r="C8" s="18" t="s">
        <v>549</v>
      </c>
      <c r="D8" s="232">
        <v>30</v>
      </c>
      <c r="E8" s="183">
        <f t="shared" si="0"/>
        <v>3</v>
      </c>
      <c r="F8" s="232" t="s">
        <v>404</v>
      </c>
      <c r="G8" s="185">
        <v>0.24</v>
      </c>
      <c r="H8" s="186">
        <v>0</v>
      </c>
      <c r="I8" s="232">
        <v>0</v>
      </c>
      <c r="J8" s="232">
        <v>3.6</v>
      </c>
      <c r="K8" s="230">
        <v>14.4</v>
      </c>
    </row>
    <row r="9" spans="1:11">
      <c r="A9" s="390" t="s">
        <v>207</v>
      </c>
      <c r="B9" s="385" t="s">
        <v>480</v>
      </c>
      <c r="C9" s="18" t="s">
        <v>379</v>
      </c>
      <c r="D9" s="232">
        <v>20</v>
      </c>
      <c r="E9" s="183">
        <f t="shared" si="0"/>
        <v>2</v>
      </c>
      <c r="F9" s="232" t="s">
        <v>380</v>
      </c>
      <c r="G9" s="185">
        <v>1</v>
      </c>
      <c r="H9" s="186">
        <v>2</v>
      </c>
      <c r="I9" s="232">
        <v>0</v>
      </c>
      <c r="J9" s="232">
        <v>15</v>
      </c>
      <c r="K9" s="230">
        <v>68</v>
      </c>
    </row>
    <row r="10" spans="1:11">
      <c r="A10" s="389"/>
      <c r="B10" s="385"/>
      <c r="C10" s="18" t="s">
        <v>481</v>
      </c>
      <c r="D10" s="232">
        <v>25</v>
      </c>
      <c r="E10" s="183">
        <f t="shared" si="0"/>
        <v>2.5</v>
      </c>
      <c r="F10" s="232" t="s">
        <v>380</v>
      </c>
      <c r="G10" s="185">
        <v>1.25</v>
      </c>
      <c r="H10" s="186">
        <v>2.5</v>
      </c>
      <c r="I10" s="232">
        <v>0</v>
      </c>
      <c r="J10" s="232">
        <v>18.75</v>
      </c>
      <c r="K10" s="230">
        <v>85</v>
      </c>
    </row>
    <row r="11" spans="1:11">
      <c r="A11" s="389"/>
      <c r="B11" s="385" t="s">
        <v>755</v>
      </c>
      <c r="C11" s="18" t="s">
        <v>756</v>
      </c>
      <c r="D11" s="232">
        <v>35</v>
      </c>
      <c r="E11" s="183">
        <f t="shared" si="0"/>
        <v>3.5</v>
      </c>
      <c r="F11" s="232" t="s">
        <v>381</v>
      </c>
      <c r="G11" s="185">
        <v>1</v>
      </c>
      <c r="H11" s="186">
        <v>7</v>
      </c>
      <c r="I11" s="232">
        <v>5</v>
      </c>
      <c r="J11" s="232">
        <v>0</v>
      </c>
      <c r="K11" s="230">
        <v>73</v>
      </c>
    </row>
    <row r="12" spans="1:11">
      <c r="A12" s="389"/>
      <c r="B12" s="385"/>
      <c r="C12" s="18" t="s">
        <v>462</v>
      </c>
      <c r="D12" s="232">
        <v>10</v>
      </c>
      <c r="E12" s="183">
        <f t="shared" si="0"/>
        <v>1</v>
      </c>
      <c r="F12" s="232" t="s">
        <v>382</v>
      </c>
      <c r="G12" s="185">
        <v>0.1</v>
      </c>
      <c r="H12" s="186">
        <v>0.1</v>
      </c>
      <c r="I12" s="232">
        <v>0</v>
      </c>
      <c r="J12" s="232">
        <v>0.5</v>
      </c>
      <c r="K12" s="230">
        <v>2.4</v>
      </c>
    </row>
    <row r="13" spans="1:11">
      <c r="A13" s="389"/>
      <c r="B13" s="385"/>
      <c r="C13" s="18" t="s">
        <v>414</v>
      </c>
      <c r="D13" s="232" t="s">
        <v>473</v>
      </c>
      <c r="E13" s="183"/>
      <c r="F13" s="232"/>
      <c r="G13" s="185"/>
      <c r="H13" s="186"/>
      <c r="I13" s="232"/>
      <c r="J13" s="232"/>
      <c r="K13" s="230"/>
    </row>
    <row r="14" spans="1:11">
      <c r="A14" s="389"/>
      <c r="B14" s="385"/>
      <c r="C14" s="18" t="s">
        <v>377</v>
      </c>
      <c r="D14" s="232">
        <v>2</v>
      </c>
      <c r="E14" s="183">
        <f t="shared" si="0"/>
        <v>0.2</v>
      </c>
      <c r="F14" s="232" t="s">
        <v>382</v>
      </c>
      <c r="G14" s="185">
        <v>0.02</v>
      </c>
      <c r="H14" s="186">
        <v>0.02</v>
      </c>
      <c r="I14" s="232">
        <v>0</v>
      </c>
      <c r="J14" s="232">
        <v>0.1</v>
      </c>
      <c r="K14" s="230">
        <v>0.48</v>
      </c>
    </row>
    <row r="15" spans="1:11">
      <c r="A15" s="389"/>
      <c r="B15" s="385"/>
      <c r="C15" s="18" t="s">
        <v>537</v>
      </c>
      <c r="D15" s="232">
        <v>2</v>
      </c>
      <c r="E15" s="183">
        <f t="shared" si="0"/>
        <v>0.2</v>
      </c>
      <c r="F15" s="232" t="s">
        <v>391</v>
      </c>
      <c r="G15" s="188">
        <v>0.25</v>
      </c>
      <c r="H15" s="186">
        <v>0</v>
      </c>
      <c r="I15" s="232">
        <v>1.25</v>
      </c>
      <c r="J15" s="232">
        <v>0</v>
      </c>
      <c r="K15" s="230">
        <v>11.25</v>
      </c>
    </row>
    <row r="16" spans="1:11">
      <c r="A16" s="389"/>
      <c r="B16" s="381" t="s">
        <v>897</v>
      </c>
      <c r="C16" s="21" t="s">
        <v>757</v>
      </c>
      <c r="D16" s="232">
        <v>30</v>
      </c>
      <c r="E16" s="183">
        <f t="shared" si="0"/>
        <v>3</v>
      </c>
      <c r="F16" s="233" t="s">
        <v>380</v>
      </c>
      <c r="G16" s="190">
        <v>0.86</v>
      </c>
      <c r="H16" s="187">
        <v>1.71</v>
      </c>
      <c r="I16" s="233">
        <v>0</v>
      </c>
      <c r="J16" s="233">
        <v>12.86</v>
      </c>
      <c r="K16" s="230">
        <v>58.29</v>
      </c>
    </row>
    <row r="17" spans="1:11">
      <c r="A17" s="389"/>
      <c r="B17" s="385"/>
      <c r="C17" s="18" t="s">
        <v>758</v>
      </c>
      <c r="D17" s="232">
        <v>20</v>
      </c>
      <c r="E17" s="183">
        <f t="shared" si="0"/>
        <v>2</v>
      </c>
      <c r="F17" s="232" t="s">
        <v>382</v>
      </c>
      <c r="G17" s="185">
        <v>0.2</v>
      </c>
      <c r="H17" s="186">
        <v>0.2</v>
      </c>
      <c r="I17" s="232">
        <v>0</v>
      </c>
      <c r="J17" s="232">
        <v>1</v>
      </c>
      <c r="K17" s="230">
        <v>4.8</v>
      </c>
    </row>
    <row r="18" spans="1:11">
      <c r="A18" s="389"/>
      <c r="B18" s="385"/>
      <c r="C18" s="18" t="s">
        <v>388</v>
      </c>
      <c r="D18" s="232">
        <v>3</v>
      </c>
      <c r="E18" s="183">
        <f t="shared" si="0"/>
        <v>0.3</v>
      </c>
      <c r="F18" s="232" t="s">
        <v>391</v>
      </c>
      <c r="G18" s="185">
        <v>0.6</v>
      </c>
      <c r="H18" s="186">
        <v>0</v>
      </c>
      <c r="I18" s="232">
        <v>3</v>
      </c>
      <c r="J18" s="232">
        <v>0</v>
      </c>
      <c r="K18" s="230">
        <v>27</v>
      </c>
    </row>
    <row r="19" spans="1:11">
      <c r="A19" s="389"/>
      <c r="B19" s="385"/>
      <c r="C19" s="18" t="s">
        <v>397</v>
      </c>
      <c r="D19" s="232">
        <v>2</v>
      </c>
      <c r="E19" s="183">
        <f t="shared" si="0"/>
        <v>0.2</v>
      </c>
      <c r="F19" s="232" t="s">
        <v>382</v>
      </c>
      <c r="G19" s="185">
        <v>0.02</v>
      </c>
      <c r="H19" s="186">
        <v>0.02</v>
      </c>
      <c r="I19" s="232">
        <v>0</v>
      </c>
      <c r="J19" s="232">
        <v>0.1</v>
      </c>
      <c r="K19" s="230">
        <v>0.48</v>
      </c>
    </row>
    <row r="20" spans="1:11">
      <c r="A20" s="389"/>
      <c r="B20" s="381" t="s">
        <v>898</v>
      </c>
      <c r="C20" s="18" t="s">
        <v>583</v>
      </c>
      <c r="D20" s="232">
        <v>80</v>
      </c>
      <c r="E20" s="183">
        <f t="shared" si="0"/>
        <v>8</v>
      </c>
      <c r="F20" s="232" t="s">
        <v>382</v>
      </c>
      <c r="G20" s="185">
        <v>0.8</v>
      </c>
      <c r="H20" s="186">
        <v>0.8</v>
      </c>
      <c r="I20" s="232">
        <v>0</v>
      </c>
      <c r="J20" s="232">
        <v>4</v>
      </c>
      <c r="K20" s="230">
        <v>19.2</v>
      </c>
    </row>
    <row r="21" spans="1:11">
      <c r="A21" s="389"/>
      <c r="B21" s="385"/>
      <c r="C21" s="18" t="s">
        <v>388</v>
      </c>
      <c r="D21" s="232">
        <v>3</v>
      </c>
      <c r="E21" s="183">
        <f t="shared" si="0"/>
        <v>0.3</v>
      </c>
      <c r="F21" s="232" t="s">
        <v>391</v>
      </c>
      <c r="G21" s="185">
        <v>0.6</v>
      </c>
      <c r="H21" s="186">
        <v>0</v>
      </c>
      <c r="I21" s="232">
        <v>3</v>
      </c>
      <c r="J21" s="232">
        <v>0</v>
      </c>
      <c r="K21" s="230">
        <v>27</v>
      </c>
    </row>
    <row r="22" spans="1:11">
      <c r="A22" s="389"/>
      <c r="B22" s="385"/>
      <c r="C22" s="18" t="s">
        <v>414</v>
      </c>
      <c r="D22" s="232" t="s">
        <v>473</v>
      </c>
      <c r="E22" s="183"/>
      <c r="F22" s="232"/>
      <c r="G22" s="47"/>
      <c r="H22" s="48"/>
      <c r="I22" s="16"/>
      <c r="J22" s="16"/>
      <c r="K22" s="8">
        <f t="shared" ref="K22" si="1">+H22*4+I22*9+J22*4</f>
        <v>0</v>
      </c>
    </row>
    <row r="23" spans="1:11">
      <c r="A23" s="389"/>
      <c r="B23" s="385" t="s">
        <v>760</v>
      </c>
      <c r="C23" s="229" t="s">
        <v>765</v>
      </c>
      <c r="D23" s="232">
        <v>20</v>
      </c>
      <c r="E23" s="183">
        <f t="shared" si="0"/>
        <v>2</v>
      </c>
      <c r="F23" s="232" t="s">
        <v>424</v>
      </c>
      <c r="G23" s="185">
        <v>0.67</v>
      </c>
      <c r="H23" s="186">
        <v>4.67</v>
      </c>
      <c r="I23" s="232">
        <v>2</v>
      </c>
      <c r="J23" s="232">
        <v>0</v>
      </c>
      <c r="K23" s="230">
        <v>36.67</v>
      </c>
    </row>
    <row r="24" spans="1:11">
      <c r="A24" s="389"/>
      <c r="B24" s="385"/>
      <c r="C24" s="18" t="s">
        <v>762</v>
      </c>
      <c r="D24" s="232" t="s">
        <v>474</v>
      </c>
      <c r="E24" s="183"/>
      <c r="F24" s="232"/>
      <c r="G24" s="185"/>
      <c r="H24" s="186"/>
      <c r="I24" s="232"/>
      <c r="J24" s="232"/>
      <c r="K24" s="230"/>
    </row>
    <row r="25" spans="1:11">
      <c r="A25" s="389"/>
      <c r="B25" s="385"/>
      <c r="C25" s="18" t="s">
        <v>520</v>
      </c>
      <c r="D25" s="232">
        <v>10</v>
      </c>
      <c r="E25" s="183">
        <f t="shared" si="0"/>
        <v>1</v>
      </c>
      <c r="F25" s="232" t="s">
        <v>382</v>
      </c>
      <c r="G25" s="185">
        <v>0.1</v>
      </c>
      <c r="H25" s="186">
        <v>0.1</v>
      </c>
      <c r="I25" s="232">
        <v>0</v>
      </c>
      <c r="J25" s="232">
        <v>0.5</v>
      </c>
      <c r="K25" s="230">
        <v>2.4</v>
      </c>
    </row>
    <row r="26" spans="1:11" ht="17.25" thickBot="1">
      <c r="A26" s="231" t="s">
        <v>208</v>
      </c>
      <c r="B26" s="89" t="s">
        <v>763</v>
      </c>
      <c r="C26" s="229" t="s">
        <v>764</v>
      </c>
      <c r="D26" s="232">
        <v>120</v>
      </c>
      <c r="E26" s="183" t="s">
        <v>714</v>
      </c>
      <c r="F26" s="232" t="s">
        <v>402</v>
      </c>
      <c r="G26" s="185">
        <v>0.5</v>
      </c>
      <c r="H26" s="186">
        <v>4</v>
      </c>
      <c r="I26" s="232">
        <v>2</v>
      </c>
      <c r="J26" s="232">
        <v>6</v>
      </c>
      <c r="K26" s="230">
        <v>58</v>
      </c>
    </row>
    <row r="27" spans="1:11" ht="20.25" thickTop="1">
      <c r="A27" s="379" t="s">
        <v>11</v>
      </c>
      <c r="B27" s="396"/>
      <c r="C27" s="41"/>
      <c r="D27" s="42"/>
      <c r="E27" s="42"/>
      <c r="F27" s="42"/>
      <c r="G27" s="27"/>
      <c r="H27" s="43">
        <f>SUM(H3:H26)</f>
        <v>26.32</v>
      </c>
      <c r="I27" s="44">
        <f>SUM(I3:I26)</f>
        <v>20.63</v>
      </c>
      <c r="J27" s="44">
        <f>SUM(J3:J26)</f>
        <v>98.767142857142844</v>
      </c>
      <c r="K27" s="168">
        <f>(H27+J27)*4+I27*9</f>
        <v>686.01857142857136</v>
      </c>
    </row>
    <row r="28" spans="1:11" ht="19.5">
      <c r="A28" s="386" t="s">
        <v>14</v>
      </c>
      <c r="B28" s="387"/>
      <c r="C28" s="55"/>
      <c r="D28" s="54"/>
      <c r="E28" s="54"/>
      <c r="F28" s="54"/>
      <c r="G28" s="45"/>
      <c r="H28" s="57">
        <f>H27*4/K27</f>
        <v>0.1534652331361292</v>
      </c>
      <c r="I28" s="58">
        <f>I27*9/K27</f>
        <v>0.27064864966171265</v>
      </c>
      <c r="J28" s="58">
        <f>J27*4/K27</f>
        <v>0.57588611720215821</v>
      </c>
      <c r="K28" s="58">
        <f>SUM(H28:J28)</f>
        <v>1</v>
      </c>
    </row>
  </sheetData>
  <mergeCells count="14">
    <mergeCell ref="A28:B28"/>
    <mergeCell ref="A27:B27"/>
    <mergeCell ref="A9:A25"/>
    <mergeCell ref="B11:B15"/>
    <mergeCell ref="B23:B25"/>
    <mergeCell ref="B20:B22"/>
    <mergeCell ref="B16:B19"/>
    <mergeCell ref="B9:B10"/>
    <mergeCell ref="H1:K1"/>
    <mergeCell ref="A3:A8"/>
    <mergeCell ref="A1:B1"/>
    <mergeCell ref="C1:D1"/>
    <mergeCell ref="E1:F1"/>
    <mergeCell ref="B3:B8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9" sqref="I19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182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8" ht="29.25" customHeight="1">
      <c r="A1" s="355" t="s">
        <v>120</v>
      </c>
      <c r="B1" s="348"/>
      <c r="C1" s="356" t="s">
        <v>121</v>
      </c>
      <c r="D1" s="356"/>
      <c r="E1" s="357">
        <v>100</v>
      </c>
      <c r="F1" s="357"/>
      <c r="G1" s="50" t="s">
        <v>122</v>
      </c>
      <c r="H1" s="347" t="s">
        <v>123</v>
      </c>
      <c r="I1" s="348"/>
      <c r="J1" s="348"/>
      <c r="K1" s="349"/>
    </row>
    <row r="2" spans="1:18" s="17" customFormat="1" ht="23.25" customHeight="1" thickBot="1">
      <c r="A2" s="35">
        <v>23</v>
      </c>
      <c r="B2" s="39" t="s">
        <v>0</v>
      </c>
      <c r="C2" s="92" t="s">
        <v>1</v>
      </c>
      <c r="D2" s="46" t="s">
        <v>124</v>
      </c>
      <c r="E2" s="81" t="s">
        <v>126</v>
      </c>
      <c r="F2" s="36" t="s">
        <v>127</v>
      </c>
      <c r="G2" s="39" t="s">
        <v>129</v>
      </c>
      <c r="H2" s="40" t="s">
        <v>130</v>
      </c>
      <c r="I2" s="46" t="s">
        <v>131</v>
      </c>
      <c r="J2" s="46" t="s">
        <v>132</v>
      </c>
      <c r="K2" s="46" t="s">
        <v>133</v>
      </c>
    </row>
    <row r="3" spans="1:18" ht="17.25" thickTop="1">
      <c r="A3" s="389" t="s">
        <v>134</v>
      </c>
      <c r="B3" s="406" t="s">
        <v>766</v>
      </c>
      <c r="C3" s="294" t="s">
        <v>866</v>
      </c>
      <c r="D3" s="233">
        <v>120</v>
      </c>
      <c r="E3" s="83">
        <f>D3*E1/1000</f>
        <v>12</v>
      </c>
      <c r="F3" s="233" t="s">
        <v>868</v>
      </c>
      <c r="G3" s="267">
        <v>1.3333333333333333</v>
      </c>
      <c r="H3" s="258">
        <v>2.6666666666666665</v>
      </c>
      <c r="I3" s="259">
        <v>0</v>
      </c>
      <c r="J3" s="259">
        <v>20</v>
      </c>
      <c r="K3" s="255">
        <v>90.666666666666671</v>
      </c>
      <c r="L3" s="103"/>
      <c r="M3" s="88"/>
      <c r="N3" s="88"/>
      <c r="O3" s="88"/>
      <c r="P3" s="88"/>
      <c r="Q3" s="88"/>
      <c r="R3" s="88"/>
    </row>
    <row r="4" spans="1:18">
      <c r="A4" s="389"/>
      <c r="B4" s="407"/>
      <c r="C4" s="294" t="s">
        <v>867</v>
      </c>
      <c r="D4" s="248">
        <v>4</v>
      </c>
      <c r="E4" s="83">
        <f>D4*E1/1000</f>
        <v>0.4</v>
      </c>
      <c r="F4" s="248" t="s">
        <v>868</v>
      </c>
      <c r="G4" s="267">
        <v>0.2</v>
      </c>
      <c r="H4" s="258">
        <v>0.4</v>
      </c>
      <c r="I4" s="259">
        <v>0</v>
      </c>
      <c r="J4" s="259">
        <v>3</v>
      </c>
      <c r="K4" s="255">
        <v>13.6</v>
      </c>
      <c r="L4" s="103"/>
      <c r="M4" s="88"/>
      <c r="N4" s="88"/>
      <c r="O4" s="88"/>
      <c r="P4" s="88"/>
      <c r="Q4" s="88"/>
      <c r="R4" s="88"/>
    </row>
    <row r="5" spans="1:18">
      <c r="A5" s="389"/>
      <c r="B5" s="407"/>
      <c r="C5" s="178" t="s">
        <v>388</v>
      </c>
      <c r="D5" s="232">
        <v>4</v>
      </c>
      <c r="E5" s="67">
        <f>D5*E1/1000</f>
        <v>0.4</v>
      </c>
      <c r="F5" s="232" t="s">
        <v>391</v>
      </c>
      <c r="G5" s="252">
        <v>0.8</v>
      </c>
      <c r="H5" s="253">
        <v>0</v>
      </c>
      <c r="I5" s="254">
        <v>4</v>
      </c>
      <c r="J5" s="254">
        <v>0</v>
      </c>
      <c r="K5" s="255">
        <v>36</v>
      </c>
      <c r="L5" s="103"/>
      <c r="M5" s="88"/>
      <c r="N5" s="88"/>
      <c r="O5" s="88"/>
      <c r="P5" s="88"/>
      <c r="Q5" s="88"/>
      <c r="R5" s="88"/>
    </row>
    <row r="6" spans="1:18">
      <c r="A6" s="389"/>
      <c r="B6" s="408"/>
      <c r="C6" s="178" t="s">
        <v>400</v>
      </c>
      <c r="D6" s="232">
        <v>120</v>
      </c>
      <c r="E6" s="67">
        <f>D6*E1/1000</f>
        <v>12</v>
      </c>
      <c r="F6" s="232" t="s">
        <v>402</v>
      </c>
      <c r="G6" s="252">
        <v>0.5</v>
      </c>
      <c r="H6" s="253">
        <v>4</v>
      </c>
      <c r="I6" s="254">
        <v>2</v>
      </c>
      <c r="J6" s="254">
        <v>6</v>
      </c>
      <c r="K6" s="255">
        <v>58</v>
      </c>
    </row>
    <row r="7" spans="1:18">
      <c r="A7" s="390" t="s">
        <v>38</v>
      </c>
      <c r="B7" s="409" t="s">
        <v>767</v>
      </c>
      <c r="C7" s="179" t="s">
        <v>379</v>
      </c>
      <c r="D7" s="232">
        <v>60</v>
      </c>
      <c r="E7" s="67">
        <f>D7*E1/1000</f>
        <v>6</v>
      </c>
      <c r="F7" s="232" t="s">
        <v>380</v>
      </c>
      <c r="G7" s="252">
        <v>3</v>
      </c>
      <c r="H7" s="253">
        <v>6</v>
      </c>
      <c r="I7" s="254">
        <v>0</v>
      </c>
      <c r="J7" s="254">
        <v>45</v>
      </c>
      <c r="K7" s="255">
        <v>204</v>
      </c>
    </row>
    <row r="8" spans="1:18">
      <c r="A8" s="389"/>
      <c r="B8" s="407"/>
      <c r="C8" s="179" t="s">
        <v>644</v>
      </c>
      <c r="D8" s="20"/>
      <c r="E8" s="67"/>
      <c r="F8" s="232"/>
      <c r="G8" s="252"/>
      <c r="H8" s="253"/>
      <c r="I8" s="254"/>
      <c r="J8" s="254"/>
      <c r="K8" s="255">
        <f t="shared" ref="K8" si="0">+H8*4+I8*9+J8*4</f>
        <v>0</v>
      </c>
    </row>
    <row r="9" spans="1:18">
      <c r="A9" s="389"/>
      <c r="B9" s="385" t="s">
        <v>768</v>
      </c>
      <c r="C9" s="179" t="s">
        <v>374</v>
      </c>
      <c r="D9" s="20">
        <v>55</v>
      </c>
      <c r="E9" s="67">
        <f>D9*E1/1000</f>
        <v>5.5</v>
      </c>
      <c r="F9" s="24" t="s">
        <v>381</v>
      </c>
      <c r="G9" s="252">
        <v>1</v>
      </c>
      <c r="H9" s="253">
        <v>7</v>
      </c>
      <c r="I9" s="254">
        <v>5</v>
      </c>
      <c r="J9" s="254">
        <v>0</v>
      </c>
      <c r="K9" s="255">
        <v>73</v>
      </c>
    </row>
    <row r="10" spans="1:18">
      <c r="A10" s="389"/>
      <c r="B10" s="385"/>
      <c r="C10" s="179" t="s">
        <v>578</v>
      </c>
      <c r="D10" s="232">
        <v>20</v>
      </c>
      <c r="E10" s="67">
        <f>D10*E1/1000</f>
        <v>2</v>
      </c>
      <c r="F10" s="232" t="s">
        <v>381</v>
      </c>
      <c r="G10" s="252">
        <v>0.56999999999999995</v>
      </c>
      <c r="H10" s="253">
        <v>4</v>
      </c>
      <c r="I10" s="254">
        <v>2.86</v>
      </c>
      <c r="J10" s="254">
        <v>0</v>
      </c>
      <c r="K10" s="255">
        <v>41.71</v>
      </c>
    </row>
    <row r="11" spans="1:18">
      <c r="A11" s="389"/>
      <c r="B11" s="385"/>
      <c r="C11" s="179" t="s">
        <v>388</v>
      </c>
      <c r="D11" s="232">
        <v>3</v>
      </c>
      <c r="E11" s="67">
        <f>D11*E1/1000</f>
        <v>0.3</v>
      </c>
      <c r="F11" s="232" t="s">
        <v>391</v>
      </c>
      <c r="G11" s="252">
        <v>0.6</v>
      </c>
      <c r="H11" s="253">
        <v>0</v>
      </c>
      <c r="I11" s="254">
        <v>3</v>
      </c>
      <c r="J11" s="254">
        <v>0</v>
      </c>
      <c r="K11" s="255">
        <v>27</v>
      </c>
    </row>
    <row r="12" spans="1:18">
      <c r="A12" s="389"/>
      <c r="B12" s="385" t="s">
        <v>769</v>
      </c>
      <c r="C12" s="179" t="s">
        <v>770</v>
      </c>
      <c r="D12" s="20">
        <v>30</v>
      </c>
      <c r="E12" s="67">
        <f>D12*E1/1000</f>
        <v>3</v>
      </c>
      <c r="F12" s="232" t="s">
        <v>382</v>
      </c>
      <c r="G12" s="252">
        <v>0.3</v>
      </c>
      <c r="H12" s="253">
        <v>0.3</v>
      </c>
      <c r="I12" s="254">
        <v>0</v>
      </c>
      <c r="J12" s="254">
        <v>1.5</v>
      </c>
      <c r="K12" s="255">
        <v>7.2</v>
      </c>
    </row>
    <row r="13" spans="1:18">
      <c r="A13" s="389"/>
      <c r="B13" s="385"/>
      <c r="C13" s="179" t="s">
        <v>771</v>
      </c>
      <c r="D13" s="20">
        <v>50</v>
      </c>
      <c r="E13" s="67">
        <f>D13*E1/1000</f>
        <v>5</v>
      </c>
      <c r="F13" s="232" t="s">
        <v>382</v>
      </c>
      <c r="G13" s="252">
        <v>0.5</v>
      </c>
      <c r="H13" s="253">
        <v>0.5</v>
      </c>
      <c r="I13" s="254">
        <v>0</v>
      </c>
      <c r="J13" s="254">
        <v>2.5</v>
      </c>
      <c r="K13" s="255">
        <v>12</v>
      </c>
    </row>
    <row r="14" spans="1:18">
      <c r="A14" s="389"/>
      <c r="B14" s="385"/>
      <c r="C14" s="179" t="s">
        <v>388</v>
      </c>
      <c r="D14" s="20">
        <v>3</v>
      </c>
      <c r="E14" s="67">
        <f>D14*E1/1000</f>
        <v>0.3</v>
      </c>
      <c r="F14" s="232" t="s">
        <v>391</v>
      </c>
      <c r="G14" s="252">
        <v>0.6</v>
      </c>
      <c r="H14" s="253">
        <v>0</v>
      </c>
      <c r="I14" s="254">
        <v>3</v>
      </c>
      <c r="J14" s="254">
        <v>0</v>
      </c>
      <c r="K14" s="255">
        <v>27</v>
      </c>
    </row>
    <row r="15" spans="1:18">
      <c r="A15" s="389"/>
      <c r="B15" s="385"/>
      <c r="C15" s="179" t="s">
        <v>397</v>
      </c>
      <c r="D15" s="232">
        <v>2</v>
      </c>
      <c r="E15" s="67">
        <f>D15*E1/1000</f>
        <v>0.2</v>
      </c>
      <c r="F15" s="232" t="s">
        <v>382</v>
      </c>
      <c r="G15" s="252">
        <v>0.02</v>
      </c>
      <c r="H15" s="253">
        <v>0.02</v>
      </c>
      <c r="I15" s="254">
        <v>0</v>
      </c>
      <c r="J15" s="254">
        <v>0.1</v>
      </c>
      <c r="K15" s="255">
        <v>0.48</v>
      </c>
    </row>
    <row r="16" spans="1:18">
      <c r="A16" s="389"/>
      <c r="B16" s="385" t="s">
        <v>772</v>
      </c>
      <c r="C16" s="179" t="s">
        <v>398</v>
      </c>
      <c r="D16" s="232">
        <v>20</v>
      </c>
      <c r="E16" s="67">
        <f>D16*E1/1000</f>
        <v>2</v>
      </c>
      <c r="F16" s="232" t="s">
        <v>380</v>
      </c>
      <c r="G16" s="252">
        <v>0.23529411764705882</v>
      </c>
      <c r="H16" s="253">
        <v>0.47058823529411764</v>
      </c>
      <c r="I16" s="254">
        <v>0</v>
      </c>
      <c r="J16" s="254">
        <v>3.5294117647058822</v>
      </c>
      <c r="K16" s="255">
        <v>16</v>
      </c>
    </row>
    <row r="17" spans="1:11">
      <c r="A17" s="389"/>
      <c r="B17" s="385"/>
      <c r="C17" s="179" t="s">
        <v>462</v>
      </c>
      <c r="D17" s="232">
        <v>5</v>
      </c>
      <c r="E17" s="67">
        <f>D17*E1/1000</f>
        <v>0.5</v>
      </c>
      <c r="F17" s="232" t="s">
        <v>382</v>
      </c>
      <c r="G17" s="252">
        <v>0.05</v>
      </c>
      <c r="H17" s="253">
        <v>0.05</v>
      </c>
      <c r="I17" s="254">
        <v>0</v>
      </c>
      <c r="J17" s="254">
        <v>0.25</v>
      </c>
      <c r="K17" s="255">
        <v>1.2</v>
      </c>
    </row>
    <row r="18" spans="1:11">
      <c r="A18" s="389"/>
      <c r="B18" s="385"/>
      <c r="C18" s="179" t="s">
        <v>374</v>
      </c>
      <c r="D18" s="232">
        <v>10</v>
      </c>
      <c r="E18" s="67">
        <f>D18*E1/1000</f>
        <v>1</v>
      </c>
      <c r="F18" s="232" t="s">
        <v>381</v>
      </c>
      <c r="G18" s="252">
        <v>0.18181818181818182</v>
      </c>
      <c r="H18" s="253">
        <v>1.2727272727272727</v>
      </c>
      <c r="I18" s="254">
        <v>0.90909090909090917</v>
      </c>
      <c r="J18" s="254">
        <v>0</v>
      </c>
      <c r="K18" s="255">
        <v>13.272727272727273</v>
      </c>
    </row>
    <row r="19" spans="1:11">
      <c r="A19" s="389"/>
      <c r="B19" s="385"/>
      <c r="C19" s="179" t="s">
        <v>735</v>
      </c>
      <c r="D19" s="20">
        <v>3</v>
      </c>
      <c r="E19" s="67">
        <f>D19*E1/1000</f>
        <v>0.3</v>
      </c>
      <c r="F19" s="232" t="s">
        <v>380</v>
      </c>
      <c r="G19" s="252">
        <v>0.15</v>
      </c>
      <c r="H19" s="253">
        <v>0.3</v>
      </c>
      <c r="I19" s="254">
        <v>0</v>
      </c>
      <c r="J19" s="254">
        <v>2.25</v>
      </c>
      <c r="K19" s="255">
        <v>10.199999999999999</v>
      </c>
    </row>
    <row r="20" spans="1:11">
      <c r="A20" s="390" t="s">
        <v>135</v>
      </c>
      <c r="B20" s="409" t="s">
        <v>773</v>
      </c>
      <c r="C20" s="179" t="s">
        <v>588</v>
      </c>
      <c r="D20" s="232">
        <v>30</v>
      </c>
      <c r="E20" s="67">
        <f>D20*E1/1000</f>
        <v>3</v>
      </c>
      <c r="F20" s="232" t="s">
        <v>382</v>
      </c>
      <c r="G20" s="256">
        <v>0.3</v>
      </c>
      <c r="H20" s="253">
        <v>0.3</v>
      </c>
      <c r="I20" s="254">
        <v>0</v>
      </c>
      <c r="J20" s="254">
        <v>1.5</v>
      </c>
      <c r="K20" s="255">
        <v>7.2</v>
      </c>
    </row>
    <row r="21" spans="1:11">
      <c r="A21" s="389"/>
      <c r="B21" s="407"/>
      <c r="C21" s="179" t="s">
        <v>774</v>
      </c>
      <c r="D21" s="232">
        <v>80</v>
      </c>
      <c r="E21" s="67">
        <f>D21*E1/1000</f>
        <v>8</v>
      </c>
      <c r="F21" s="232" t="s">
        <v>404</v>
      </c>
      <c r="G21" s="256">
        <v>0.55000000000000004</v>
      </c>
      <c r="H21" s="253">
        <v>0</v>
      </c>
      <c r="I21" s="254">
        <v>0</v>
      </c>
      <c r="J21" s="254">
        <v>8.2799999999999994</v>
      </c>
      <c r="K21" s="255">
        <v>33.1</v>
      </c>
    </row>
    <row r="22" spans="1:11" ht="17.25" thickBot="1">
      <c r="A22" s="389"/>
      <c r="B22" s="410"/>
      <c r="C22" s="179" t="s">
        <v>590</v>
      </c>
      <c r="D22" s="232">
        <v>8</v>
      </c>
      <c r="E22" s="67">
        <f>D22*E1/1000</f>
        <v>0.8</v>
      </c>
      <c r="F22" s="232" t="s">
        <v>404</v>
      </c>
      <c r="G22" s="257">
        <v>0.4</v>
      </c>
      <c r="H22" s="253">
        <v>0</v>
      </c>
      <c r="I22" s="254">
        <v>0</v>
      </c>
      <c r="J22" s="254">
        <v>6</v>
      </c>
      <c r="K22" s="255">
        <v>24</v>
      </c>
    </row>
    <row r="23" spans="1:11" ht="23.25" customHeight="1" thickTop="1">
      <c r="A23" s="379" t="s">
        <v>136</v>
      </c>
      <c r="B23" s="396"/>
      <c r="C23" s="180"/>
      <c r="D23" s="42"/>
      <c r="E23" s="84"/>
      <c r="F23" s="42"/>
      <c r="G23" s="27"/>
      <c r="H23" s="43">
        <f>SUM(H3:H22)</f>
        <v>27.279982174688058</v>
      </c>
      <c r="I23" s="44">
        <f>SUM(I3:I22)</f>
        <v>20.769090909090909</v>
      </c>
      <c r="J23" s="44">
        <f>SUM(J3:J22)</f>
        <v>99.909411764705879</v>
      </c>
      <c r="K23" s="44">
        <f>H23*4+I23*9+J23*4</f>
        <v>695.679393939394</v>
      </c>
    </row>
    <row r="24" spans="1:11" ht="23.25" customHeight="1">
      <c r="A24" s="386" t="s">
        <v>137</v>
      </c>
      <c r="B24" s="387"/>
      <c r="C24" s="181"/>
      <c r="D24" s="54"/>
      <c r="E24" s="85"/>
      <c r="F24" s="54"/>
      <c r="G24" s="45"/>
      <c r="H24" s="57">
        <f>H23*4/K23</f>
        <v>0.15685376000695303</v>
      </c>
      <c r="I24" s="58">
        <f>I23*9/K23</f>
        <v>0.26868960013799459</v>
      </c>
      <c r="J24" s="58">
        <f>J23*4/K23</f>
        <v>0.57445663985505235</v>
      </c>
      <c r="K24" s="58">
        <f>+H24+I24+J24</f>
        <v>1</v>
      </c>
    </row>
  </sheetData>
  <mergeCells count="15">
    <mergeCell ref="A24:B24"/>
    <mergeCell ref="A20:A22"/>
    <mergeCell ref="A23:B23"/>
    <mergeCell ref="H1:K1"/>
    <mergeCell ref="A1:B1"/>
    <mergeCell ref="C1:D1"/>
    <mergeCell ref="E1:F1"/>
    <mergeCell ref="A3:A6"/>
    <mergeCell ref="A7:A19"/>
    <mergeCell ref="B3:B6"/>
    <mergeCell ref="B20:B22"/>
    <mergeCell ref="B16:B19"/>
    <mergeCell ref="B12:B15"/>
    <mergeCell ref="B9:B11"/>
    <mergeCell ref="B7:B8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selection activeCell="B17" sqref="B17:B20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1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49" customFormat="1" ht="23.25" customHeight="1" thickBot="1">
      <c r="A2" s="35">
        <v>24</v>
      </c>
      <c r="B2" s="228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39" t="s">
        <v>128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89" t="s">
        <v>36</v>
      </c>
      <c r="B3" s="385" t="s">
        <v>775</v>
      </c>
      <c r="C3" s="234" t="s">
        <v>776</v>
      </c>
      <c r="D3" s="87">
        <v>120</v>
      </c>
      <c r="E3" s="183">
        <f t="shared" ref="E3:E25" si="0">D3*$E$1/1000</f>
        <v>12</v>
      </c>
      <c r="F3" s="233" t="s">
        <v>402</v>
      </c>
      <c r="G3" s="267">
        <v>0.5</v>
      </c>
      <c r="H3" s="258">
        <v>4</v>
      </c>
      <c r="I3" s="259">
        <v>2</v>
      </c>
      <c r="J3" s="259">
        <v>6</v>
      </c>
      <c r="K3" s="255">
        <v>58</v>
      </c>
    </row>
    <row r="4" spans="1:11">
      <c r="A4" s="389"/>
      <c r="B4" s="385"/>
      <c r="C4" s="18" t="s">
        <v>752</v>
      </c>
      <c r="D4" s="20">
        <v>35</v>
      </c>
      <c r="E4" s="183">
        <f t="shared" si="0"/>
        <v>3.5</v>
      </c>
      <c r="F4" s="232" t="s">
        <v>380</v>
      </c>
      <c r="G4" s="252">
        <v>1.17</v>
      </c>
      <c r="H4" s="253">
        <v>2.33</v>
      </c>
      <c r="I4" s="254">
        <v>0</v>
      </c>
      <c r="J4" s="254">
        <v>17.5</v>
      </c>
      <c r="K4" s="255">
        <v>79.33</v>
      </c>
    </row>
    <row r="5" spans="1:11">
      <c r="A5" s="390" t="s">
        <v>37</v>
      </c>
      <c r="B5" s="385" t="s">
        <v>563</v>
      </c>
      <c r="C5" s="18" t="s">
        <v>379</v>
      </c>
      <c r="D5" s="232">
        <v>40</v>
      </c>
      <c r="E5" s="183">
        <f t="shared" si="0"/>
        <v>4</v>
      </c>
      <c r="F5" s="232" t="s">
        <v>380</v>
      </c>
      <c r="G5" s="252">
        <v>2</v>
      </c>
      <c r="H5" s="253">
        <v>4</v>
      </c>
      <c r="I5" s="254">
        <v>0</v>
      </c>
      <c r="J5" s="254">
        <v>30</v>
      </c>
      <c r="K5" s="255">
        <v>136</v>
      </c>
    </row>
    <row r="6" spans="1:11">
      <c r="A6" s="389"/>
      <c r="B6" s="385"/>
      <c r="C6" s="18" t="s">
        <v>564</v>
      </c>
      <c r="D6" s="232">
        <v>20</v>
      </c>
      <c r="E6" s="183">
        <f t="shared" si="0"/>
        <v>2</v>
      </c>
      <c r="F6" s="232" t="s">
        <v>380</v>
      </c>
      <c r="G6" s="252">
        <v>1</v>
      </c>
      <c r="H6" s="253">
        <v>2</v>
      </c>
      <c r="I6" s="254">
        <v>0</v>
      </c>
      <c r="J6" s="254">
        <v>15</v>
      </c>
      <c r="K6" s="255">
        <v>68</v>
      </c>
    </row>
    <row r="7" spans="1:11">
      <c r="A7" s="389"/>
      <c r="B7" s="385" t="s">
        <v>777</v>
      </c>
      <c r="C7" s="18" t="s">
        <v>761</v>
      </c>
      <c r="D7" s="20">
        <v>30</v>
      </c>
      <c r="E7" s="183">
        <f t="shared" si="0"/>
        <v>3</v>
      </c>
      <c r="F7" s="232" t="s">
        <v>424</v>
      </c>
      <c r="G7" s="252">
        <v>1</v>
      </c>
      <c r="H7" s="253">
        <v>7</v>
      </c>
      <c r="I7" s="254">
        <v>3</v>
      </c>
      <c r="J7" s="254">
        <v>0</v>
      </c>
      <c r="K7" s="255">
        <v>55</v>
      </c>
    </row>
    <row r="8" spans="1:11">
      <c r="A8" s="389"/>
      <c r="B8" s="385"/>
      <c r="C8" s="18" t="s">
        <v>549</v>
      </c>
      <c r="D8" s="232">
        <v>50</v>
      </c>
      <c r="E8" s="183">
        <f t="shared" si="0"/>
        <v>5</v>
      </c>
      <c r="F8" s="232" t="s">
        <v>404</v>
      </c>
      <c r="G8" s="252">
        <v>0.4</v>
      </c>
      <c r="H8" s="253">
        <v>0</v>
      </c>
      <c r="I8" s="254">
        <v>0</v>
      </c>
      <c r="J8" s="254">
        <v>6</v>
      </c>
      <c r="K8" s="255">
        <v>24</v>
      </c>
    </row>
    <row r="9" spans="1:11">
      <c r="A9" s="389"/>
      <c r="B9" s="385"/>
      <c r="C9" s="18" t="s">
        <v>388</v>
      </c>
      <c r="D9" s="232">
        <v>3</v>
      </c>
      <c r="E9" s="183">
        <f t="shared" si="0"/>
        <v>0.3</v>
      </c>
      <c r="F9" s="232" t="s">
        <v>391</v>
      </c>
      <c r="G9" s="252">
        <v>0.6</v>
      </c>
      <c r="H9" s="253">
        <v>0</v>
      </c>
      <c r="I9" s="254">
        <v>3</v>
      </c>
      <c r="J9" s="254">
        <v>0</v>
      </c>
      <c r="K9" s="255">
        <v>27</v>
      </c>
    </row>
    <row r="10" spans="1:11">
      <c r="A10" s="389"/>
      <c r="B10" s="385"/>
      <c r="C10" s="18" t="s">
        <v>778</v>
      </c>
      <c r="D10" s="20">
        <v>10</v>
      </c>
      <c r="E10" s="183">
        <f t="shared" si="0"/>
        <v>1</v>
      </c>
      <c r="F10" s="232" t="s">
        <v>382</v>
      </c>
      <c r="G10" s="252">
        <v>0.1</v>
      </c>
      <c r="H10" s="253">
        <v>0.1</v>
      </c>
      <c r="I10" s="254">
        <v>0</v>
      </c>
      <c r="J10" s="254">
        <v>0.5</v>
      </c>
      <c r="K10" s="255">
        <v>2.4</v>
      </c>
    </row>
    <row r="11" spans="1:11">
      <c r="A11" s="389"/>
      <c r="B11" s="385" t="s">
        <v>779</v>
      </c>
      <c r="C11" s="229" t="s">
        <v>786</v>
      </c>
      <c r="D11" s="20">
        <v>45</v>
      </c>
      <c r="E11" s="183">
        <f t="shared" si="0"/>
        <v>4.5</v>
      </c>
      <c r="F11" s="232" t="s">
        <v>424</v>
      </c>
      <c r="G11" s="252">
        <v>0.56000000000000005</v>
      </c>
      <c r="H11" s="253">
        <v>3.94</v>
      </c>
      <c r="I11" s="254">
        <v>1.69</v>
      </c>
      <c r="J11" s="254">
        <v>0</v>
      </c>
      <c r="K11" s="255">
        <v>30.94</v>
      </c>
    </row>
    <row r="12" spans="1:11">
      <c r="A12" s="389"/>
      <c r="B12" s="385"/>
      <c r="C12" s="21" t="s">
        <v>458</v>
      </c>
      <c r="D12" s="20">
        <v>12</v>
      </c>
      <c r="E12" s="183">
        <f t="shared" si="0"/>
        <v>1.2</v>
      </c>
      <c r="F12" s="232" t="s">
        <v>381</v>
      </c>
      <c r="G12" s="252">
        <v>0.34</v>
      </c>
      <c r="H12" s="253">
        <v>2.4</v>
      </c>
      <c r="I12" s="254">
        <v>1.71</v>
      </c>
      <c r="J12" s="254">
        <v>0</v>
      </c>
      <c r="K12" s="255">
        <v>25.03</v>
      </c>
    </row>
    <row r="13" spans="1:11">
      <c r="A13" s="389"/>
      <c r="B13" s="385"/>
      <c r="C13" s="22" t="s">
        <v>377</v>
      </c>
      <c r="D13" s="232">
        <v>3</v>
      </c>
      <c r="E13" s="183">
        <f t="shared" si="0"/>
        <v>0.3</v>
      </c>
      <c r="F13" s="232" t="s">
        <v>382</v>
      </c>
      <c r="G13" s="252">
        <v>0.03</v>
      </c>
      <c r="H13" s="253">
        <v>0.03</v>
      </c>
      <c r="I13" s="254">
        <v>0</v>
      </c>
      <c r="J13" s="254">
        <v>0.15</v>
      </c>
      <c r="K13" s="255">
        <v>0.72</v>
      </c>
    </row>
    <row r="14" spans="1:11">
      <c r="A14" s="389"/>
      <c r="B14" s="385"/>
      <c r="C14" s="18" t="s">
        <v>389</v>
      </c>
      <c r="D14" s="232" t="s">
        <v>473</v>
      </c>
      <c r="E14" s="183"/>
      <c r="F14" s="232"/>
      <c r="G14" s="252"/>
      <c r="H14" s="253"/>
      <c r="I14" s="254"/>
      <c r="J14" s="254"/>
      <c r="K14" s="255"/>
    </row>
    <row r="15" spans="1:11">
      <c r="A15" s="389"/>
      <c r="B15" s="385"/>
      <c r="C15" s="18" t="s">
        <v>397</v>
      </c>
      <c r="D15" s="20">
        <v>3</v>
      </c>
      <c r="E15" s="183">
        <f t="shared" si="0"/>
        <v>0.3</v>
      </c>
      <c r="F15" s="232" t="s">
        <v>382</v>
      </c>
      <c r="G15" s="252">
        <v>0.03</v>
      </c>
      <c r="H15" s="253">
        <v>0.03</v>
      </c>
      <c r="I15" s="254">
        <v>0</v>
      </c>
      <c r="J15" s="254">
        <v>0.15</v>
      </c>
      <c r="K15" s="255">
        <v>0.72</v>
      </c>
    </row>
    <row r="16" spans="1:11">
      <c r="A16" s="389"/>
      <c r="B16" s="385"/>
      <c r="C16" s="18" t="s">
        <v>388</v>
      </c>
      <c r="D16" s="20">
        <v>5</v>
      </c>
      <c r="E16" s="183">
        <f t="shared" si="0"/>
        <v>0.5</v>
      </c>
      <c r="F16" s="232" t="s">
        <v>391</v>
      </c>
      <c r="G16" s="252">
        <v>1</v>
      </c>
      <c r="H16" s="253">
        <v>0</v>
      </c>
      <c r="I16" s="254">
        <v>5</v>
      </c>
      <c r="J16" s="254">
        <v>0</v>
      </c>
      <c r="K16" s="255">
        <v>45</v>
      </c>
    </row>
    <row r="17" spans="1:11">
      <c r="A17" s="389"/>
      <c r="B17" s="381" t="s">
        <v>899</v>
      </c>
      <c r="C17" s="18" t="s">
        <v>461</v>
      </c>
      <c r="D17" s="20">
        <v>70</v>
      </c>
      <c r="E17" s="183">
        <f t="shared" si="0"/>
        <v>7</v>
      </c>
      <c r="F17" s="232" t="s">
        <v>382</v>
      </c>
      <c r="G17" s="252">
        <v>0.7</v>
      </c>
      <c r="H17" s="253">
        <v>0.7</v>
      </c>
      <c r="I17" s="254">
        <v>0</v>
      </c>
      <c r="J17" s="254">
        <v>3.5</v>
      </c>
      <c r="K17" s="255">
        <v>16.8</v>
      </c>
    </row>
    <row r="18" spans="1:11">
      <c r="A18" s="389"/>
      <c r="B18" s="385"/>
      <c r="C18" s="18" t="s">
        <v>781</v>
      </c>
      <c r="D18" s="20">
        <v>10</v>
      </c>
      <c r="E18" s="183">
        <f t="shared" si="0"/>
        <v>1</v>
      </c>
      <c r="F18" s="232" t="s">
        <v>382</v>
      </c>
      <c r="G18" s="252">
        <v>0.1</v>
      </c>
      <c r="H18" s="253">
        <v>0.1</v>
      </c>
      <c r="I18" s="254">
        <v>0</v>
      </c>
      <c r="J18" s="254">
        <v>0.5</v>
      </c>
      <c r="K18" s="255">
        <v>2.4</v>
      </c>
    </row>
    <row r="19" spans="1:11">
      <c r="A19" s="389"/>
      <c r="B19" s="385"/>
      <c r="C19" s="18" t="s">
        <v>782</v>
      </c>
      <c r="D19" s="20">
        <v>10</v>
      </c>
      <c r="E19" s="183">
        <f t="shared" si="0"/>
        <v>1</v>
      </c>
      <c r="F19" s="232" t="s">
        <v>382</v>
      </c>
      <c r="G19" s="252">
        <v>0.1</v>
      </c>
      <c r="H19" s="253">
        <v>0.1</v>
      </c>
      <c r="I19" s="254">
        <v>0</v>
      </c>
      <c r="J19" s="254">
        <v>0.5</v>
      </c>
      <c r="K19" s="255">
        <v>2.4</v>
      </c>
    </row>
    <row r="20" spans="1:11">
      <c r="A20" s="389"/>
      <c r="B20" s="385"/>
      <c r="C20" s="18" t="s">
        <v>388</v>
      </c>
      <c r="D20" s="232">
        <v>3</v>
      </c>
      <c r="E20" s="183">
        <f t="shared" si="0"/>
        <v>0.3</v>
      </c>
      <c r="F20" s="232" t="s">
        <v>391</v>
      </c>
      <c r="G20" s="252">
        <v>0.6</v>
      </c>
      <c r="H20" s="253">
        <v>0</v>
      </c>
      <c r="I20" s="254">
        <v>3</v>
      </c>
      <c r="J20" s="254">
        <v>0</v>
      </c>
      <c r="K20" s="255">
        <v>27</v>
      </c>
    </row>
    <row r="21" spans="1:11">
      <c r="A21" s="389"/>
      <c r="B21" s="385" t="s">
        <v>783</v>
      </c>
      <c r="C21" s="18" t="s">
        <v>869</v>
      </c>
      <c r="D21" s="20">
        <v>1</v>
      </c>
      <c r="E21" s="183">
        <f t="shared" si="0"/>
        <v>0.1</v>
      </c>
      <c r="F21" s="232" t="s">
        <v>382</v>
      </c>
      <c r="G21" s="252">
        <v>0.01</v>
      </c>
      <c r="H21" s="253">
        <v>0.01</v>
      </c>
      <c r="I21" s="254">
        <v>0</v>
      </c>
      <c r="J21" s="254">
        <v>0.05</v>
      </c>
      <c r="K21" s="255">
        <v>0.24000000000000002</v>
      </c>
    </row>
    <row r="22" spans="1:11">
      <c r="A22" s="389"/>
      <c r="B22" s="385"/>
      <c r="C22" s="23" t="s">
        <v>537</v>
      </c>
      <c r="D22" s="232">
        <v>2</v>
      </c>
      <c r="E22" s="183">
        <f t="shared" si="0"/>
        <v>0.2</v>
      </c>
      <c r="F22" s="232" t="s">
        <v>391</v>
      </c>
      <c r="G22" s="252">
        <v>0.25</v>
      </c>
      <c r="H22" s="253">
        <v>0</v>
      </c>
      <c r="I22" s="254">
        <v>1.25</v>
      </c>
      <c r="J22" s="254">
        <v>0</v>
      </c>
      <c r="K22" s="255">
        <v>11.25</v>
      </c>
    </row>
    <row r="23" spans="1:11" ht="23.25" customHeight="1">
      <c r="A23" s="390" t="s">
        <v>10</v>
      </c>
      <c r="B23" s="385" t="s">
        <v>784</v>
      </c>
      <c r="C23" s="18" t="s">
        <v>785</v>
      </c>
      <c r="D23" s="232">
        <v>35</v>
      </c>
      <c r="E23" s="183">
        <f t="shared" si="0"/>
        <v>3.5</v>
      </c>
      <c r="F23" s="25" t="s">
        <v>380</v>
      </c>
      <c r="G23" s="252">
        <v>0.64</v>
      </c>
      <c r="H23" s="253">
        <v>1.27</v>
      </c>
      <c r="I23" s="254">
        <v>0</v>
      </c>
      <c r="J23" s="254">
        <v>9.5500000000000007</v>
      </c>
      <c r="K23" s="255">
        <v>43.27</v>
      </c>
    </row>
    <row r="24" spans="1:11" s="88" customFormat="1">
      <c r="A24" s="389"/>
      <c r="B24" s="385"/>
      <c r="C24" s="18" t="s">
        <v>431</v>
      </c>
      <c r="D24" s="232" t="s">
        <v>473</v>
      </c>
      <c r="E24" s="183"/>
      <c r="F24" s="25"/>
      <c r="G24" s="252"/>
      <c r="H24" s="253"/>
      <c r="I24" s="254"/>
      <c r="J24" s="254"/>
      <c r="K24" s="255"/>
    </row>
    <row r="25" spans="1:11" s="88" customFormat="1" ht="17.25" thickBot="1">
      <c r="A25" s="389"/>
      <c r="B25" s="385"/>
      <c r="C25" s="18" t="s">
        <v>525</v>
      </c>
      <c r="D25" s="232">
        <v>80</v>
      </c>
      <c r="E25" s="183">
        <f t="shared" si="0"/>
        <v>8</v>
      </c>
      <c r="F25" s="24" t="s">
        <v>404</v>
      </c>
      <c r="G25" s="252">
        <v>0.56999999999999995</v>
      </c>
      <c r="H25" s="253">
        <v>0</v>
      </c>
      <c r="I25" s="254">
        <v>0</v>
      </c>
      <c r="J25" s="254">
        <v>8.57</v>
      </c>
      <c r="K25" s="255">
        <v>34.29</v>
      </c>
    </row>
    <row r="26" spans="1:11" s="90" customFormat="1" ht="24.75" customHeight="1" thickTop="1">
      <c r="A26" s="379" t="s">
        <v>11</v>
      </c>
      <c r="B26" s="380"/>
      <c r="C26" s="41"/>
      <c r="D26" s="42"/>
      <c r="E26" s="84"/>
      <c r="F26" s="42"/>
      <c r="G26" s="27"/>
      <c r="H26" s="43">
        <f>SUM(H3:H25)</f>
        <v>28.010000000000005</v>
      </c>
      <c r="I26" s="44">
        <f>SUM(I3:I25)</f>
        <v>20.65</v>
      </c>
      <c r="J26" s="44">
        <f>SUM(J3:J25)</f>
        <v>97.97</v>
      </c>
      <c r="K26" s="44">
        <f>H26*4+I26*9+J26*4</f>
        <v>689.77</v>
      </c>
    </row>
    <row r="27" spans="1:11" s="90" customFormat="1" ht="24.75" customHeight="1">
      <c r="A27" s="411" t="s">
        <v>14</v>
      </c>
      <c r="B27" s="380"/>
      <c r="C27" s="55"/>
      <c r="D27" s="54"/>
      <c r="E27" s="85"/>
      <c r="F27" s="54"/>
      <c r="G27" s="45"/>
      <c r="H27" s="57">
        <f>H26*4/K26</f>
        <v>0.16243095524595158</v>
      </c>
      <c r="I27" s="58">
        <f>I26*9/K26</f>
        <v>0.26943763863316755</v>
      </c>
      <c r="J27" s="58">
        <f>J26*4/K26</f>
        <v>0.56813140612088087</v>
      </c>
      <c r="K27" s="58">
        <f>+H27+I27+J27</f>
        <v>1</v>
      </c>
    </row>
  </sheetData>
  <mergeCells count="16">
    <mergeCell ref="A26:B26"/>
    <mergeCell ref="A27:B27"/>
    <mergeCell ref="A3:A4"/>
    <mergeCell ref="A5:A22"/>
    <mergeCell ref="B5:B6"/>
    <mergeCell ref="B3:B4"/>
    <mergeCell ref="B7:B10"/>
    <mergeCell ref="B11:B16"/>
    <mergeCell ref="B17:B20"/>
    <mergeCell ref="B21:B22"/>
    <mergeCell ref="B23:B25"/>
    <mergeCell ref="A1:B1"/>
    <mergeCell ref="C1:D1"/>
    <mergeCell ref="E1:F1"/>
    <mergeCell ref="H1:K1"/>
    <mergeCell ref="A23:A25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B19" sqref="B19:B21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1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17" customFormat="1" ht="23.25" customHeight="1" thickBot="1">
      <c r="A2" s="35">
        <v>25</v>
      </c>
      <c r="B2" s="228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39" t="s">
        <v>128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90" t="s">
        <v>36</v>
      </c>
      <c r="B3" s="385" t="s">
        <v>787</v>
      </c>
      <c r="C3" s="18" t="s">
        <v>518</v>
      </c>
      <c r="D3" s="20">
        <v>35</v>
      </c>
      <c r="E3" s="183">
        <f t="shared" ref="E3:E27" si="0">D3*$E$1/1000</f>
        <v>3.5</v>
      </c>
      <c r="F3" s="24" t="s">
        <v>404</v>
      </c>
      <c r="G3" s="252">
        <v>0.26923076923076922</v>
      </c>
      <c r="H3" s="253">
        <v>0</v>
      </c>
      <c r="I3" s="254">
        <v>0</v>
      </c>
      <c r="J3" s="254">
        <v>4.0384615384615383</v>
      </c>
      <c r="K3" s="255">
        <v>16.153846153846153</v>
      </c>
    </row>
    <row r="4" spans="1:11">
      <c r="A4" s="389"/>
      <c r="B4" s="385"/>
      <c r="C4" s="18" t="s">
        <v>685</v>
      </c>
      <c r="D4" s="232">
        <v>35</v>
      </c>
      <c r="E4" s="183">
        <f t="shared" si="0"/>
        <v>3.5</v>
      </c>
      <c r="F4" s="232" t="s">
        <v>404</v>
      </c>
      <c r="G4" s="252">
        <v>0.41</v>
      </c>
      <c r="H4" s="253">
        <v>0</v>
      </c>
      <c r="I4" s="254">
        <v>0</v>
      </c>
      <c r="J4" s="254">
        <v>6.18</v>
      </c>
      <c r="K4" s="255">
        <v>24.71</v>
      </c>
    </row>
    <row r="5" spans="1:11">
      <c r="A5" s="389"/>
      <c r="B5" s="385"/>
      <c r="C5" s="18" t="s">
        <v>788</v>
      </c>
      <c r="D5" s="232">
        <v>35</v>
      </c>
      <c r="E5" s="183">
        <f t="shared" si="0"/>
        <v>3.5</v>
      </c>
      <c r="F5" s="232" t="s">
        <v>404</v>
      </c>
      <c r="G5" s="252">
        <v>0.32</v>
      </c>
      <c r="H5" s="253">
        <v>0</v>
      </c>
      <c r="I5" s="254">
        <v>0</v>
      </c>
      <c r="J5" s="254">
        <v>4.7699999999999996</v>
      </c>
      <c r="K5" s="255">
        <v>19.09</v>
      </c>
    </row>
    <row r="6" spans="1:11">
      <c r="A6" s="389"/>
      <c r="B6" s="385"/>
      <c r="C6" s="18" t="s">
        <v>789</v>
      </c>
      <c r="D6" s="20" t="s">
        <v>473</v>
      </c>
      <c r="E6" s="183"/>
      <c r="F6" s="232"/>
      <c r="G6" s="252"/>
      <c r="H6" s="253"/>
      <c r="I6" s="254"/>
      <c r="J6" s="254"/>
      <c r="K6" s="255">
        <f t="shared" ref="K6" si="1">+H6*4+I6*9+J6*4</f>
        <v>0</v>
      </c>
    </row>
    <row r="7" spans="1:11">
      <c r="A7" s="390" t="s">
        <v>37</v>
      </c>
      <c r="B7" s="232" t="s">
        <v>260</v>
      </c>
      <c r="C7" s="18" t="s">
        <v>379</v>
      </c>
      <c r="D7" s="232">
        <v>60</v>
      </c>
      <c r="E7" s="183">
        <f t="shared" si="0"/>
        <v>6</v>
      </c>
      <c r="F7" s="232" t="s">
        <v>380</v>
      </c>
      <c r="G7" s="252">
        <v>3</v>
      </c>
      <c r="H7" s="253">
        <v>6</v>
      </c>
      <c r="I7" s="254">
        <v>0</v>
      </c>
      <c r="J7" s="254">
        <v>45</v>
      </c>
      <c r="K7" s="255">
        <v>204</v>
      </c>
    </row>
    <row r="8" spans="1:11">
      <c r="A8" s="389"/>
      <c r="B8" s="381" t="s">
        <v>938</v>
      </c>
      <c r="C8" s="293" t="s">
        <v>870</v>
      </c>
      <c r="D8" s="232">
        <v>20</v>
      </c>
      <c r="E8" s="183">
        <f t="shared" si="0"/>
        <v>2</v>
      </c>
      <c r="F8" s="232" t="s">
        <v>382</v>
      </c>
      <c r="G8" s="252">
        <v>0.2</v>
      </c>
      <c r="H8" s="253">
        <v>0.2</v>
      </c>
      <c r="I8" s="254">
        <v>0</v>
      </c>
      <c r="J8" s="254">
        <v>1</v>
      </c>
      <c r="K8" s="255">
        <v>4.8</v>
      </c>
    </row>
    <row r="9" spans="1:11">
      <c r="A9" s="389"/>
      <c r="B9" s="385"/>
      <c r="C9" s="18" t="s">
        <v>410</v>
      </c>
      <c r="D9" s="20">
        <v>20</v>
      </c>
      <c r="E9" s="183">
        <f t="shared" si="0"/>
        <v>2</v>
      </c>
      <c r="F9" s="232" t="s">
        <v>381</v>
      </c>
      <c r="G9" s="252">
        <v>0.56999999999999995</v>
      </c>
      <c r="H9" s="253">
        <v>4</v>
      </c>
      <c r="I9" s="254">
        <v>2.86</v>
      </c>
      <c r="J9" s="254">
        <v>0</v>
      </c>
      <c r="K9" s="255">
        <v>41.71</v>
      </c>
    </row>
    <row r="10" spans="1:11">
      <c r="A10" s="389"/>
      <c r="B10" s="385"/>
      <c r="C10" s="18" t="s">
        <v>397</v>
      </c>
      <c r="D10" s="20">
        <v>1</v>
      </c>
      <c r="E10" s="183">
        <f t="shared" si="0"/>
        <v>0.1</v>
      </c>
      <c r="F10" s="232" t="s">
        <v>382</v>
      </c>
      <c r="G10" s="252">
        <v>0.01</v>
      </c>
      <c r="H10" s="253">
        <v>0.01</v>
      </c>
      <c r="I10" s="254">
        <v>0</v>
      </c>
      <c r="J10" s="254">
        <v>0.05</v>
      </c>
      <c r="K10" s="255">
        <v>0.24</v>
      </c>
    </row>
    <row r="11" spans="1:11">
      <c r="A11" s="389"/>
      <c r="B11" s="385"/>
      <c r="C11" s="18" t="s">
        <v>462</v>
      </c>
      <c r="D11" s="232">
        <v>5</v>
      </c>
      <c r="E11" s="183">
        <f t="shared" si="0"/>
        <v>0.5</v>
      </c>
      <c r="F11" s="24" t="s">
        <v>382</v>
      </c>
      <c r="G11" s="252">
        <v>0.05</v>
      </c>
      <c r="H11" s="253">
        <v>0.05</v>
      </c>
      <c r="I11" s="254">
        <v>0</v>
      </c>
      <c r="J11" s="254">
        <v>0.25</v>
      </c>
      <c r="K11" s="255">
        <v>1.2</v>
      </c>
    </row>
    <row r="12" spans="1:11">
      <c r="A12" s="389"/>
      <c r="B12" s="385"/>
      <c r="C12" s="18" t="s">
        <v>414</v>
      </c>
      <c r="D12" s="20" t="s">
        <v>473</v>
      </c>
      <c r="E12" s="183"/>
      <c r="F12" s="232"/>
      <c r="G12" s="252"/>
      <c r="H12" s="253"/>
      <c r="I12" s="254"/>
      <c r="J12" s="254"/>
      <c r="K12" s="255"/>
    </row>
    <row r="13" spans="1:11">
      <c r="A13" s="389"/>
      <c r="B13" s="385"/>
      <c r="C13" s="18" t="s">
        <v>417</v>
      </c>
      <c r="D13" s="232">
        <v>20</v>
      </c>
      <c r="E13" s="183">
        <f t="shared" si="0"/>
        <v>2</v>
      </c>
      <c r="F13" s="232" t="s">
        <v>380</v>
      </c>
      <c r="G13" s="252">
        <v>0.22222222222222221</v>
      </c>
      <c r="H13" s="253">
        <v>0.44444444444444442</v>
      </c>
      <c r="I13" s="254">
        <v>0</v>
      </c>
      <c r="J13" s="254">
        <v>3.333333333333333</v>
      </c>
      <c r="K13" s="255">
        <v>15.111111111111111</v>
      </c>
    </row>
    <row r="14" spans="1:11">
      <c r="A14" s="389"/>
      <c r="B14" s="385"/>
      <c r="C14" s="18" t="s">
        <v>388</v>
      </c>
      <c r="D14" s="232">
        <v>4</v>
      </c>
      <c r="E14" s="183">
        <f t="shared" si="0"/>
        <v>0.4</v>
      </c>
      <c r="F14" s="232" t="s">
        <v>391</v>
      </c>
      <c r="G14" s="252">
        <v>0.8</v>
      </c>
      <c r="H14" s="253">
        <v>0</v>
      </c>
      <c r="I14" s="254">
        <v>4</v>
      </c>
      <c r="J14" s="254">
        <v>0</v>
      </c>
      <c r="K14" s="255">
        <v>36</v>
      </c>
    </row>
    <row r="15" spans="1:11">
      <c r="A15" s="389"/>
      <c r="B15" s="381" t="s">
        <v>940</v>
      </c>
      <c r="C15" s="18" t="s">
        <v>791</v>
      </c>
      <c r="D15" s="232">
        <v>15</v>
      </c>
      <c r="E15" s="183">
        <f t="shared" si="0"/>
        <v>1.5</v>
      </c>
      <c r="F15" s="232" t="s">
        <v>381</v>
      </c>
      <c r="G15" s="252">
        <v>0.43</v>
      </c>
      <c r="H15" s="253">
        <v>3</v>
      </c>
      <c r="I15" s="254">
        <v>2.14</v>
      </c>
      <c r="J15" s="254">
        <v>0</v>
      </c>
      <c r="K15" s="255">
        <v>31.29</v>
      </c>
    </row>
    <row r="16" spans="1:11">
      <c r="A16" s="389"/>
      <c r="B16" s="385"/>
      <c r="C16" s="18" t="s">
        <v>792</v>
      </c>
      <c r="D16" s="20">
        <v>5</v>
      </c>
      <c r="E16" s="183">
        <f t="shared" si="0"/>
        <v>0.5</v>
      </c>
      <c r="F16" s="232" t="s">
        <v>424</v>
      </c>
      <c r="G16" s="252">
        <v>0.14000000000000001</v>
      </c>
      <c r="H16" s="253">
        <v>1</v>
      </c>
      <c r="I16" s="254">
        <v>0.43</v>
      </c>
      <c r="J16" s="254">
        <v>0</v>
      </c>
      <c r="K16" s="255">
        <v>7.86</v>
      </c>
    </row>
    <row r="17" spans="1:11">
      <c r="A17" s="389"/>
      <c r="B17" s="385"/>
      <c r="C17" s="18" t="s">
        <v>520</v>
      </c>
      <c r="D17" s="232">
        <v>10</v>
      </c>
      <c r="E17" s="183">
        <f t="shared" si="0"/>
        <v>1</v>
      </c>
      <c r="F17" s="232" t="s">
        <v>382</v>
      </c>
      <c r="G17" s="252">
        <v>0.1</v>
      </c>
      <c r="H17" s="253">
        <v>0.1</v>
      </c>
      <c r="I17" s="254">
        <v>0</v>
      </c>
      <c r="J17" s="254">
        <v>0.5</v>
      </c>
      <c r="K17" s="255">
        <v>2.4</v>
      </c>
    </row>
    <row r="18" spans="1:11">
      <c r="A18" s="389"/>
      <c r="B18" s="385"/>
      <c r="C18" s="18" t="s">
        <v>388</v>
      </c>
      <c r="D18" s="232">
        <v>4</v>
      </c>
      <c r="E18" s="183">
        <f t="shared" si="0"/>
        <v>0.4</v>
      </c>
      <c r="F18" s="235" t="s">
        <v>797</v>
      </c>
      <c r="G18" s="252">
        <v>0.8</v>
      </c>
      <c r="H18" s="253">
        <v>0</v>
      </c>
      <c r="I18" s="254">
        <v>4</v>
      </c>
      <c r="J18" s="254">
        <v>0</v>
      </c>
      <c r="K18" s="255">
        <v>36</v>
      </c>
    </row>
    <row r="19" spans="1:11">
      <c r="A19" s="389"/>
      <c r="B19" s="381" t="s">
        <v>900</v>
      </c>
      <c r="C19" s="18" t="s">
        <v>504</v>
      </c>
      <c r="D19" s="20">
        <v>65</v>
      </c>
      <c r="E19" s="183">
        <f t="shared" si="0"/>
        <v>6.5</v>
      </c>
      <c r="F19" s="232" t="s">
        <v>382</v>
      </c>
      <c r="G19" s="252">
        <v>0.65</v>
      </c>
      <c r="H19" s="253">
        <v>0.65</v>
      </c>
      <c r="I19" s="254">
        <v>0</v>
      </c>
      <c r="J19" s="254">
        <v>3.25</v>
      </c>
      <c r="K19" s="255">
        <v>15.6</v>
      </c>
    </row>
    <row r="20" spans="1:11">
      <c r="A20" s="389"/>
      <c r="B20" s="385"/>
      <c r="C20" s="18" t="s">
        <v>622</v>
      </c>
      <c r="D20" s="232">
        <v>1</v>
      </c>
      <c r="E20" s="183">
        <f t="shared" si="0"/>
        <v>0.1</v>
      </c>
      <c r="F20" s="232" t="s">
        <v>424</v>
      </c>
      <c r="G20" s="252">
        <v>0.1</v>
      </c>
      <c r="H20" s="253">
        <v>0.7</v>
      </c>
      <c r="I20" s="254">
        <v>0.3</v>
      </c>
      <c r="J20" s="254">
        <v>0</v>
      </c>
      <c r="K20" s="255">
        <v>5.5</v>
      </c>
    </row>
    <row r="21" spans="1:11">
      <c r="A21" s="389"/>
      <c r="B21" s="385"/>
      <c r="C21" s="18" t="s">
        <v>388</v>
      </c>
      <c r="D21" s="20">
        <v>3</v>
      </c>
      <c r="E21" s="183">
        <f t="shared" si="0"/>
        <v>0.3</v>
      </c>
      <c r="F21" s="232" t="s">
        <v>391</v>
      </c>
      <c r="G21" s="252">
        <v>0.6</v>
      </c>
      <c r="H21" s="253">
        <v>0</v>
      </c>
      <c r="I21" s="254">
        <v>3</v>
      </c>
      <c r="J21" s="254">
        <v>0</v>
      </c>
      <c r="K21" s="255">
        <v>27</v>
      </c>
    </row>
    <row r="22" spans="1:11">
      <c r="A22" s="389"/>
      <c r="B22" s="385" t="s">
        <v>794</v>
      </c>
      <c r="C22" s="18" t="s">
        <v>483</v>
      </c>
      <c r="D22" s="20">
        <v>10</v>
      </c>
      <c r="E22" s="183">
        <f t="shared" si="0"/>
        <v>1</v>
      </c>
      <c r="F22" s="232" t="s">
        <v>381</v>
      </c>
      <c r="G22" s="252">
        <v>0.28999999999999998</v>
      </c>
      <c r="H22" s="253">
        <v>2</v>
      </c>
      <c r="I22" s="254">
        <v>1.43</v>
      </c>
      <c r="J22" s="254">
        <v>0</v>
      </c>
      <c r="K22" s="255">
        <v>20.86</v>
      </c>
    </row>
    <row r="23" spans="1:11">
      <c r="A23" s="389"/>
      <c r="B23" s="385"/>
      <c r="C23" s="18" t="s">
        <v>795</v>
      </c>
      <c r="D23" s="20">
        <v>5</v>
      </c>
      <c r="E23" s="183">
        <f t="shared" si="0"/>
        <v>0.5</v>
      </c>
      <c r="F23" s="232" t="s">
        <v>382</v>
      </c>
      <c r="G23" s="252">
        <v>0.05</v>
      </c>
      <c r="H23" s="253">
        <v>0.05</v>
      </c>
      <c r="I23" s="254">
        <v>0</v>
      </c>
      <c r="J23" s="254">
        <v>0.25</v>
      </c>
      <c r="K23" s="255">
        <v>1.2</v>
      </c>
    </row>
    <row r="24" spans="1:11">
      <c r="A24" s="389"/>
      <c r="B24" s="385"/>
      <c r="C24" s="18" t="s">
        <v>601</v>
      </c>
      <c r="D24" s="20">
        <v>10</v>
      </c>
      <c r="E24" s="183">
        <f t="shared" si="0"/>
        <v>1</v>
      </c>
      <c r="F24" s="232" t="s">
        <v>382</v>
      </c>
      <c r="G24" s="252">
        <v>0.1</v>
      </c>
      <c r="H24" s="253">
        <v>0.1</v>
      </c>
      <c r="I24" s="254">
        <v>0</v>
      </c>
      <c r="J24" s="254">
        <v>0.5</v>
      </c>
      <c r="K24" s="255">
        <v>2.4</v>
      </c>
    </row>
    <row r="25" spans="1:11">
      <c r="A25" s="389"/>
      <c r="B25" s="385"/>
      <c r="C25" s="18" t="s">
        <v>476</v>
      </c>
      <c r="D25" s="20">
        <v>1</v>
      </c>
      <c r="E25" s="183">
        <f t="shared" si="0"/>
        <v>0.1</v>
      </c>
      <c r="F25" s="232" t="s">
        <v>391</v>
      </c>
      <c r="G25" s="252">
        <v>0.2</v>
      </c>
      <c r="H25" s="253">
        <v>0</v>
      </c>
      <c r="I25" s="254">
        <v>1</v>
      </c>
      <c r="J25" s="254">
        <v>0</v>
      </c>
      <c r="K25" s="255">
        <v>9</v>
      </c>
    </row>
    <row r="26" spans="1:11" ht="17.25" customHeight="1">
      <c r="A26" s="390" t="s">
        <v>10</v>
      </c>
      <c r="B26" s="399" t="s">
        <v>796</v>
      </c>
      <c r="C26" s="68" t="s">
        <v>400</v>
      </c>
      <c r="D26" s="231">
        <v>120</v>
      </c>
      <c r="E26" s="183">
        <f t="shared" si="0"/>
        <v>12</v>
      </c>
      <c r="F26" s="231" t="s">
        <v>402</v>
      </c>
      <c r="G26" s="260">
        <v>0.5</v>
      </c>
      <c r="H26" s="261">
        <v>4</v>
      </c>
      <c r="I26" s="262">
        <v>2</v>
      </c>
      <c r="J26" s="262">
        <v>6</v>
      </c>
      <c r="K26" s="255">
        <v>58</v>
      </c>
    </row>
    <row r="27" spans="1:11" ht="17.25" customHeight="1" thickBot="1">
      <c r="A27" s="389"/>
      <c r="B27" s="392"/>
      <c r="C27" s="68" t="s">
        <v>638</v>
      </c>
      <c r="D27" s="231">
        <v>50</v>
      </c>
      <c r="E27" s="183">
        <f t="shared" si="0"/>
        <v>5</v>
      </c>
      <c r="F27" s="231" t="s">
        <v>380</v>
      </c>
      <c r="G27" s="260">
        <v>2</v>
      </c>
      <c r="H27" s="261">
        <v>4</v>
      </c>
      <c r="I27" s="262">
        <v>0</v>
      </c>
      <c r="J27" s="262">
        <v>30</v>
      </c>
      <c r="K27" s="255">
        <v>136</v>
      </c>
    </row>
    <row r="28" spans="1:11" s="71" customFormat="1" ht="24" customHeight="1" thickTop="1">
      <c r="A28" s="379" t="s">
        <v>118</v>
      </c>
      <c r="B28" s="396"/>
      <c r="C28" s="41"/>
      <c r="D28" s="42"/>
      <c r="E28" s="84"/>
      <c r="F28" s="42"/>
      <c r="G28" s="27"/>
      <c r="H28" s="43">
        <f>SUM(H3:H27)</f>
        <v>26.304444444444446</v>
      </c>
      <c r="I28" s="44">
        <f>SUM(I3:I27)</f>
        <v>21.16</v>
      </c>
      <c r="J28" s="44">
        <f>SUM(J3:J27)</f>
        <v>105.12179487179486</v>
      </c>
      <c r="K28" s="44">
        <f>H28*4+I28*9+J28*4</f>
        <v>716.14495726495716</v>
      </c>
    </row>
    <row r="29" spans="1:11" s="71" customFormat="1" ht="23.25" customHeight="1">
      <c r="A29" s="386" t="s">
        <v>119</v>
      </c>
      <c r="B29" s="387"/>
      <c r="C29" s="55"/>
      <c r="D29" s="54"/>
      <c r="E29" s="85"/>
      <c r="F29" s="54"/>
      <c r="G29" s="45"/>
      <c r="H29" s="57">
        <f>H28*4/K28</f>
        <v>0.14692245851959498</v>
      </c>
      <c r="I29" s="58">
        <f>I28*9/K28</f>
        <v>0.26592381621636074</v>
      </c>
      <c r="J29" s="58">
        <f>J28*4/K28</f>
        <v>0.58715372526404441</v>
      </c>
      <c r="K29" s="58">
        <f>+H29+I29+J29</f>
        <v>1</v>
      </c>
    </row>
  </sheetData>
  <mergeCells count="15">
    <mergeCell ref="A29:B29"/>
    <mergeCell ref="A3:A6"/>
    <mergeCell ref="A7:A25"/>
    <mergeCell ref="A26:A27"/>
    <mergeCell ref="B26:B27"/>
    <mergeCell ref="B22:B25"/>
    <mergeCell ref="B19:B21"/>
    <mergeCell ref="B15:B18"/>
    <mergeCell ref="B8:B14"/>
    <mergeCell ref="B3:B6"/>
    <mergeCell ref="A1:B1"/>
    <mergeCell ref="C1:D1"/>
    <mergeCell ref="E1:F1"/>
    <mergeCell ref="H1:K1"/>
    <mergeCell ref="A28:B28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B20" sqref="B20:B22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1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17" customFormat="1" ht="23.25" customHeight="1" thickBot="1">
      <c r="A2" s="35">
        <v>26</v>
      </c>
      <c r="B2" s="228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91" t="s">
        <v>128</v>
      </c>
      <c r="H2" s="92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90" t="s">
        <v>36</v>
      </c>
      <c r="B3" s="385" t="s">
        <v>798</v>
      </c>
      <c r="C3" s="18" t="s">
        <v>478</v>
      </c>
      <c r="D3" s="232">
        <v>55</v>
      </c>
      <c r="E3" s="183">
        <f t="shared" ref="E3:E26" si="0">D3*$E$1/1000</f>
        <v>5.5</v>
      </c>
      <c r="F3" s="232" t="s">
        <v>380</v>
      </c>
      <c r="G3" s="256">
        <v>1.5714285714285714</v>
      </c>
      <c r="H3" s="266">
        <v>3.1428571428571428</v>
      </c>
      <c r="I3" s="254">
        <v>0</v>
      </c>
      <c r="J3" s="254">
        <v>23.571428571428569</v>
      </c>
      <c r="K3" s="255">
        <v>106.85714285714285</v>
      </c>
    </row>
    <row r="4" spans="1:11">
      <c r="A4" s="389"/>
      <c r="B4" s="385"/>
      <c r="C4" s="18" t="s">
        <v>479</v>
      </c>
      <c r="D4" s="232">
        <v>25</v>
      </c>
      <c r="E4" s="183">
        <f t="shared" si="0"/>
        <v>2.5</v>
      </c>
      <c r="F4" s="232" t="s">
        <v>402</v>
      </c>
      <c r="G4" s="256">
        <v>0.56000000000000005</v>
      </c>
      <c r="H4" s="266">
        <v>4.4400000000000004</v>
      </c>
      <c r="I4" s="254">
        <v>2.2200000000000002</v>
      </c>
      <c r="J4" s="254">
        <v>6.67</v>
      </c>
      <c r="K4" s="255">
        <v>64.44</v>
      </c>
    </row>
    <row r="5" spans="1:11">
      <c r="A5" s="389"/>
      <c r="B5" s="385"/>
      <c r="C5" s="18" t="s">
        <v>799</v>
      </c>
      <c r="D5" s="232">
        <v>15</v>
      </c>
      <c r="E5" s="183">
        <f t="shared" si="0"/>
        <v>1.5</v>
      </c>
      <c r="F5" s="232" t="s">
        <v>381</v>
      </c>
      <c r="G5" s="256">
        <v>0.34</v>
      </c>
      <c r="H5" s="266">
        <v>2.4</v>
      </c>
      <c r="I5" s="254">
        <v>1.71</v>
      </c>
      <c r="J5" s="254">
        <v>0</v>
      </c>
      <c r="K5" s="255">
        <v>25.03</v>
      </c>
    </row>
    <row r="6" spans="1:11">
      <c r="A6" s="389"/>
      <c r="B6" s="385"/>
      <c r="C6" s="18" t="s">
        <v>388</v>
      </c>
      <c r="D6" s="20">
        <v>3</v>
      </c>
      <c r="E6" s="183">
        <f t="shared" si="0"/>
        <v>0.3</v>
      </c>
      <c r="F6" s="232" t="s">
        <v>391</v>
      </c>
      <c r="G6" s="256">
        <v>0.6</v>
      </c>
      <c r="H6" s="266">
        <v>0</v>
      </c>
      <c r="I6" s="254">
        <v>3</v>
      </c>
      <c r="J6" s="254">
        <v>0</v>
      </c>
      <c r="K6" s="255">
        <v>27</v>
      </c>
    </row>
    <row r="7" spans="1:11">
      <c r="A7" s="389"/>
      <c r="B7" s="385"/>
      <c r="C7" s="18" t="s">
        <v>374</v>
      </c>
      <c r="D7" s="232">
        <v>20</v>
      </c>
      <c r="E7" s="183">
        <f t="shared" si="0"/>
        <v>2</v>
      </c>
      <c r="F7" s="232" t="s">
        <v>381</v>
      </c>
      <c r="G7" s="256">
        <v>0.36</v>
      </c>
      <c r="H7" s="266">
        <v>2.5499999999999998</v>
      </c>
      <c r="I7" s="254">
        <v>1.82</v>
      </c>
      <c r="J7" s="254">
        <v>0</v>
      </c>
      <c r="K7" s="255">
        <v>26.55</v>
      </c>
    </row>
    <row r="8" spans="1:11">
      <c r="A8" s="390" t="s">
        <v>37</v>
      </c>
      <c r="B8" s="385" t="s">
        <v>452</v>
      </c>
      <c r="C8" s="18" t="s">
        <v>379</v>
      </c>
      <c r="D8" s="232">
        <v>40</v>
      </c>
      <c r="E8" s="183">
        <f t="shared" si="0"/>
        <v>4</v>
      </c>
      <c r="F8" s="232" t="s">
        <v>380</v>
      </c>
      <c r="G8" s="256">
        <v>2</v>
      </c>
      <c r="H8" s="266">
        <v>4</v>
      </c>
      <c r="I8" s="254">
        <v>0</v>
      </c>
      <c r="J8" s="254">
        <v>30</v>
      </c>
      <c r="K8" s="255">
        <v>136</v>
      </c>
    </row>
    <row r="9" spans="1:11">
      <c r="A9" s="389"/>
      <c r="B9" s="385"/>
      <c r="C9" s="18" t="s">
        <v>593</v>
      </c>
      <c r="D9" s="232">
        <v>20</v>
      </c>
      <c r="E9" s="183">
        <f t="shared" si="0"/>
        <v>2</v>
      </c>
      <c r="F9" s="232" t="s">
        <v>380</v>
      </c>
      <c r="G9" s="256">
        <v>1</v>
      </c>
      <c r="H9" s="266">
        <v>2</v>
      </c>
      <c r="I9" s="254">
        <v>0</v>
      </c>
      <c r="J9" s="254">
        <v>15</v>
      </c>
      <c r="K9" s="255">
        <v>68</v>
      </c>
    </row>
    <row r="10" spans="1:11">
      <c r="A10" s="389"/>
      <c r="B10" s="385" t="s">
        <v>800</v>
      </c>
      <c r="C10" s="18" t="s">
        <v>801</v>
      </c>
      <c r="D10" s="232">
        <v>20</v>
      </c>
      <c r="E10" s="183">
        <f t="shared" si="0"/>
        <v>2</v>
      </c>
      <c r="F10" s="232" t="s">
        <v>424</v>
      </c>
      <c r="G10" s="256">
        <v>0.56999999999999995</v>
      </c>
      <c r="H10" s="266">
        <v>4</v>
      </c>
      <c r="I10" s="254">
        <v>1.71</v>
      </c>
      <c r="J10" s="254">
        <v>0</v>
      </c>
      <c r="K10" s="255">
        <v>31.43</v>
      </c>
    </row>
    <row r="11" spans="1:11">
      <c r="A11" s="389"/>
      <c r="B11" s="385"/>
      <c r="C11" s="18" t="s">
        <v>462</v>
      </c>
      <c r="D11" s="20">
        <v>20</v>
      </c>
      <c r="E11" s="183">
        <f t="shared" si="0"/>
        <v>2</v>
      </c>
      <c r="F11" s="232" t="s">
        <v>382</v>
      </c>
      <c r="G11" s="256">
        <v>0.2</v>
      </c>
      <c r="H11" s="266">
        <v>0.2</v>
      </c>
      <c r="I11" s="254">
        <v>0</v>
      </c>
      <c r="J11" s="254">
        <v>1</v>
      </c>
      <c r="K11" s="255">
        <v>4.8</v>
      </c>
    </row>
    <row r="12" spans="1:11">
      <c r="A12" s="389"/>
      <c r="B12" s="385"/>
      <c r="C12" s="18" t="s">
        <v>417</v>
      </c>
      <c r="D12" s="20">
        <v>15</v>
      </c>
      <c r="E12" s="183">
        <f t="shared" si="0"/>
        <v>1.5</v>
      </c>
      <c r="F12" s="232" t="s">
        <v>380</v>
      </c>
      <c r="G12" s="256">
        <v>0.17</v>
      </c>
      <c r="H12" s="266">
        <v>0.33</v>
      </c>
      <c r="I12" s="254">
        <v>0</v>
      </c>
      <c r="J12" s="254">
        <v>2.5</v>
      </c>
      <c r="K12" s="255">
        <v>11.33</v>
      </c>
    </row>
    <row r="13" spans="1:11">
      <c r="A13" s="389"/>
      <c r="B13" s="385"/>
      <c r="C13" s="18" t="s">
        <v>388</v>
      </c>
      <c r="D13" s="232">
        <v>3</v>
      </c>
      <c r="E13" s="183">
        <f t="shared" si="0"/>
        <v>0.3</v>
      </c>
      <c r="F13" s="232" t="s">
        <v>391</v>
      </c>
      <c r="G13" s="256">
        <v>0.6</v>
      </c>
      <c r="H13" s="266">
        <v>0</v>
      </c>
      <c r="I13" s="254">
        <v>3</v>
      </c>
      <c r="J13" s="254">
        <v>0</v>
      </c>
      <c r="K13" s="255">
        <v>27</v>
      </c>
    </row>
    <row r="14" spans="1:11">
      <c r="A14" s="389"/>
      <c r="B14" s="385"/>
      <c r="C14" s="18" t="s">
        <v>532</v>
      </c>
      <c r="D14" s="232">
        <v>2</v>
      </c>
      <c r="E14" s="183">
        <f t="shared" si="0"/>
        <v>0.2</v>
      </c>
      <c r="F14" s="232" t="s">
        <v>382</v>
      </c>
      <c r="G14" s="256">
        <v>0.02</v>
      </c>
      <c r="H14" s="266">
        <v>0.02</v>
      </c>
      <c r="I14" s="254">
        <v>0</v>
      </c>
      <c r="J14" s="254">
        <v>0.1</v>
      </c>
      <c r="K14" s="255">
        <v>0.48</v>
      </c>
    </row>
    <row r="15" spans="1:11">
      <c r="A15" s="389"/>
      <c r="B15" s="385" t="s">
        <v>802</v>
      </c>
      <c r="C15" s="18" t="s">
        <v>520</v>
      </c>
      <c r="D15" s="232">
        <v>20</v>
      </c>
      <c r="E15" s="183">
        <f t="shared" si="0"/>
        <v>2</v>
      </c>
      <c r="F15" s="232" t="s">
        <v>382</v>
      </c>
      <c r="G15" s="256">
        <v>0.2</v>
      </c>
      <c r="H15" s="266">
        <v>0.2</v>
      </c>
      <c r="I15" s="254">
        <v>0</v>
      </c>
      <c r="J15" s="254">
        <v>1</v>
      </c>
      <c r="K15" s="255">
        <v>4.8</v>
      </c>
    </row>
    <row r="16" spans="1:11">
      <c r="A16" s="389"/>
      <c r="B16" s="385"/>
      <c r="C16" s="18" t="s">
        <v>469</v>
      </c>
      <c r="D16" s="20">
        <v>15</v>
      </c>
      <c r="E16" s="183">
        <f t="shared" si="0"/>
        <v>1.5</v>
      </c>
      <c r="F16" s="232" t="s">
        <v>381</v>
      </c>
      <c r="G16" s="256">
        <v>0.5</v>
      </c>
      <c r="H16" s="266">
        <v>3.5</v>
      </c>
      <c r="I16" s="254">
        <v>2.5</v>
      </c>
      <c r="J16" s="254">
        <v>0</v>
      </c>
      <c r="K16" s="255">
        <v>36.5</v>
      </c>
    </row>
    <row r="17" spans="1:11">
      <c r="A17" s="389"/>
      <c r="B17" s="385"/>
      <c r="C17" s="18" t="s">
        <v>863</v>
      </c>
      <c r="D17" s="232">
        <v>10</v>
      </c>
      <c r="E17" s="183">
        <f t="shared" si="0"/>
        <v>1</v>
      </c>
      <c r="F17" s="232" t="s">
        <v>382</v>
      </c>
      <c r="G17" s="256">
        <v>0.1</v>
      </c>
      <c r="H17" s="266">
        <v>0.1</v>
      </c>
      <c r="I17" s="254">
        <v>0</v>
      </c>
      <c r="J17" s="254">
        <v>0.5</v>
      </c>
      <c r="K17" s="255">
        <v>2.4</v>
      </c>
    </row>
    <row r="18" spans="1:11">
      <c r="A18" s="389"/>
      <c r="B18" s="385"/>
      <c r="C18" s="18" t="s">
        <v>388</v>
      </c>
      <c r="D18" s="20">
        <v>3</v>
      </c>
      <c r="E18" s="183">
        <f t="shared" si="0"/>
        <v>0.3</v>
      </c>
      <c r="F18" s="232" t="s">
        <v>391</v>
      </c>
      <c r="G18" s="256">
        <v>0.6</v>
      </c>
      <c r="H18" s="266">
        <v>0</v>
      </c>
      <c r="I18" s="254">
        <v>3</v>
      </c>
      <c r="J18" s="254">
        <v>0</v>
      </c>
      <c r="K18" s="255">
        <v>27</v>
      </c>
    </row>
    <row r="19" spans="1:11">
      <c r="A19" s="389"/>
      <c r="B19" s="385"/>
      <c r="C19" s="88" t="s">
        <v>532</v>
      </c>
      <c r="D19" s="232">
        <v>1</v>
      </c>
      <c r="E19" s="183">
        <f t="shared" si="0"/>
        <v>0.1</v>
      </c>
      <c r="F19" s="232" t="s">
        <v>382</v>
      </c>
      <c r="G19" s="256">
        <v>0.01</v>
      </c>
      <c r="H19" s="266">
        <v>0.01</v>
      </c>
      <c r="I19" s="254">
        <v>0</v>
      </c>
      <c r="J19" s="254">
        <v>0.05</v>
      </c>
      <c r="K19" s="255">
        <v>0.24</v>
      </c>
    </row>
    <row r="20" spans="1:11">
      <c r="A20" s="389"/>
      <c r="B20" s="381" t="s">
        <v>901</v>
      </c>
      <c r="C20" s="18" t="s">
        <v>803</v>
      </c>
      <c r="D20" s="232">
        <v>80</v>
      </c>
      <c r="E20" s="183">
        <f t="shared" si="0"/>
        <v>8</v>
      </c>
      <c r="F20" s="232" t="s">
        <v>382</v>
      </c>
      <c r="G20" s="256">
        <v>0.8</v>
      </c>
      <c r="H20" s="266">
        <v>0.8</v>
      </c>
      <c r="I20" s="254">
        <v>0</v>
      </c>
      <c r="J20" s="254">
        <v>4</v>
      </c>
      <c r="K20" s="255">
        <v>19.2</v>
      </c>
    </row>
    <row r="21" spans="1:11">
      <c r="A21" s="389"/>
      <c r="B21" s="385"/>
      <c r="C21" s="18" t="s">
        <v>388</v>
      </c>
      <c r="D21" s="232">
        <v>2</v>
      </c>
      <c r="E21" s="183">
        <f t="shared" si="0"/>
        <v>0.2</v>
      </c>
      <c r="F21" s="232" t="s">
        <v>391</v>
      </c>
      <c r="G21" s="256">
        <v>0.4</v>
      </c>
      <c r="H21" s="266">
        <v>0</v>
      </c>
      <c r="I21" s="254">
        <v>2</v>
      </c>
      <c r="J21" s="254">
        <v>0</v>
      </c>
      <c r="K21" s="255">
        <v>18</v>
      </c>
    </row>
    <row r="22" spans="1:11">
      <c r="A22" s="389"/>
      <c r="B22" s="385"/>
      <c r="C22" s="18" t="s">
        <v>804</v>
      </c>
      <c r="D22" s="20" t="s">
        <v>473</v>
      </c>
      <c r="E22" s="183"/>
      <c r="F22" s="232"/>
      <c r="G22" s="256"/>
      <c r="H22" s="266"/>
      <c r="I22" s="254"/>
      <c r="J22" s="254"/>
      <c r="K22" s="255">
        <f t="shared" ref="K22" si="1">+H22*4+I22*9+J22*4</f>
        <v>0</v>
      </c>
    </row>
    <row r="23" spans="1:11">
      <c r="A23" s="389"/>
      <c r="B23" s="385" t="s">
        <v>805</v>
      </c>
      <c r="C23" s="18" t="s">
        <v>541</v>
      </c>
      <c r="D23" s="20">
        <v>5</v>
      </c>
      <c r="E23" s="183">
        <f t="shared" si="0"/>
        <v>0.5</v>
      </c>
      <c r="F23" s="232" t="s">
        <v>381</v>
      </c>
      <c r="G23" s="256">
        <v>0.14000000000000001</v>
      </c>
      <c r="H23" s="266">
        <v>1</v>
      </c>
      <c r="I23" s="254">
        <v>0.71</v>
      </c>
      <c r="J23" s="254">
        <v>0</v>
      </c>
      <c r="K23" s="255">
        <v>10.43</v>
      </c>
    </row>
    <row r="24" spans="1:11">
      <c r="A24" s="395"/>
      <c r="B24" s="385"/>
      <c r="C24" s="18" t="s">
        <v>806</v>
      </c>
      <c r="D24" s="232">
        <v>10</v>
      </c>
      <c r="E24" s="183">
        <f t="shared" si="0"/>
        <v>1</v>
      </c>
      <c r="F24" s="232" t="s">
        <v>382</v>
      </c>
      <c r="G24" s="252">
        <v>0.1</v>
      </c>
      <c r="H24" s="253">
        <v>0.1</v>
      </c>
      <c r="I24" s="254">
        <v>0</v>
      </c>
      <c r="J24" s="254">
        <v>0.5</v>
      </c>
      <c r="K24" s="255">
        <v>2.4</v>
      </c>
    </row>
    <row r="25" spans="1:11">
      <c r="A25" s="390" t="s">
        <v>10</v>
      </c>
      <c r="B25" s="385" t="s">
        <v>807</v>
      </c>
      <c r="C25" s="18" t="s">
        <v>518</v>
      </c>
      <c r="D25" s="232">
        <v>60</v>
      </c>
      <c r="E25" s="183">
        <f t="shared" si="0"/>
        <v>6</v>
      </c>
      <c r="F25" s="232" t="s">
        <v>404</v>
      </c>
      <c r="G25" s="256">
        <v>0.46153846153846156</v>
      </c>
      <c r="H25" s="266">
        <v>0</v>
      </c>
      <c r="I25" s="254">
        <v>0</v>
      </c>
      <c r="J25" s="254">
        <v>6.9230769230769234</v>
      </c>
      <c r="K25" s="255">
        <v>27.692307692307693</v>
      </c>
    </row>
    <row r="26" spans="1:11" ht="17.25" thickBot="1">
      <c r="A26" s="389"/>
      <c r="B26" s="385"/>
      <c r="C26" s="18" t="s">
        <v>549</v>
      </c>
      <c r="D26" s="232">
        <v>70</v>
      </c>
      <c r="E26" s="183">
        <f t="shared" si="0"/>
        <v>7</v>
      </c>
      <c r="F26" s="232" t="s">
        <v>404</v>
      </c>
      <c r="G26" s="256">
        <v>0.48</v>
      </c>
      <c r="H26" s="266">
        <v>0</v>
      </c>
      <c r="I26" s="254">
        <v>0</v>
      </c>
      <c r="J26" s="254">
        <v>7.1999999999999993</v>
      </c>
      <c r="K26" s="255">
        <v>28.799999999999997</v>
      </c>
    </row>
    <row r="27" spans="1:11" s="93" customFormat="1" ht="22.5" customHeight="1" thickTop="1">
      <c r="A27" s="379" t="s">
        <v>139</v>
      </c>
      <c r="B27" s="380"/>
      <c r="C27" s="41"/>
      <c r="D27" s="42"/>
      <c r="E27" s="84"/>
      <c r="F27" s="42"/>
      <c r="G27" s="42"/>
      <c r="H27" s="44">
        <f>SUM(H3:H26)</f>
        <v>28.792857142857144</v>
      </c>
      <c r="I27" s="44">
        <f>SUM(I3:I26)</f>
        <v>21.67</v>
      </c>
      <c r="J27" s="44">
        <f>SUM(J3:J26)</f>
        <v>99.014505494505485</v>
      </c>
      <c r="K27" s="44">
        <f>H27*4+I27*9+J27*4</f>
        <v>706.25945054945055</v>
      </c>
    </row>
    <row r="28" spans="1:11" s="93" customFormat="1" ht="22.5" customHeight="1">
      <c r="A28" s="386" t="s">
        <v>140</v>
      </c>
      <c r="B28" s="387"/>
      <c r="C28" s="55"/>
      <c r="D28" s="54"/>
      <c r="E28" s="85"/>
      <c r="F28" s="54"/>
      <c r="G28" s="54"/>
      <c r="H28" s="58">
        <f>H27*4/K27</f>
        <v>0.16307240700542605</v>
      </c>
      <c r="I28" s="58">
        <f>I27*9/K27</f>
        <v>0.27614497738511257</v>
      </c>
      <c r="J28" s="58">
        <f>J27*4/K27</f>
        <v>0.56078261560946141</v>
      </c>
      <c r="K28" s="58">
        <f>+H28+I28+J28</f>
        <v>1</v>
      </c>
    </row>
  </sheetData>
  <mergeCells count="16">
    <mergeCell ref="A28:B28"/>
    <mergeCell ref="A25:A26"/>
    <mergeCell ref="A27:B27"/>
    <mergeCell ref="A8:A24"/>
    <mergeCell ref="B23:B24"/>
    <mergeCell ref="B25:B26"/>
    <mergeCell ref="B8:B9"/>
    <mergeCell ref="B10:B14"/>
    <mergeCell ref="B15:B19"/>
    <mergeCell ref="B20:B22"/>
    <mergeCell ref="A1:B1"/>
    <mergeCell ref="C1:D1"/>
    <mergeCell ref="E1:F1"/>
    <mergeCell ref="H1:K1"/>
    <mergeCell ref="A3:A7"/>
    <mergeCell ref="B3:B7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selection activeCell="B15" sqref="B15:B17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1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17" customFormat="1" ht="23.25" customHeight="1" thickBot="1">
      <c r="A2" s="35">
        <v>27</v>
      </c>
      <c r="B2" s="228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91" t="s">
        <v>128</v>
      </c>
      <c r="H2" s="92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247" t="s">
        <v>36</v>
      </c>
      <c r="B3" s="246" t="s">
        <v>808</v>
      </c>
      <c r="C3" s="18" t="s">
        <v>808</v>
      </c>
      <c r="D3" s="20">
        <v>40</v>
      </c>
      <c r="E3" s="183">
        <f>D3*$E$1/1000</f>
        <v>4</v>
      </c>
      <c r="F3" s="232" t="s">
        <v>380</v>
      </c>
      <c r="G3" s="256">
        <v>2</v>
      </c>
      <c r="H3" s="266">
        <v>4</v>
      </c>
      <c r="I3" s="254">
        <v>0</v>
      </c>
      <c r="J3" s="254">
        <v>30</v>
      </c>
      <c r="K3" s="255">
        <v>136</v>
      </c>
    </row>
    <row r="4" spans="1:11">
      <c r="A4" s="390" t="s">
        <v>37</v>
      </c>
      <c r="B4" s="385" t="s">
        <v>871</v>
      </c>
      <c r="C4" s="18" t="s">
        <v>379</v>
      </c>
      <c r="D4" s="232">
        <v>50</v>
      </c>
      <c r="E4" s="183">
        <f t="shared" ref="E4:E25" si="0">D4*$E$1/1000</f>
        <v>5</v>
      </c>
      <c r="F4" s="232" t="s">
        <v>380</v>
      </c>
      <c r="G4" s="256">
        <v>3</v>
      </c>
      <c r="H4" s="266">
        <v>6</v>
      </c>
      <c r="I4" s="254">
        <v>0</v>
      </c>
      <c r="J4" s="254">
        <v>45</v>
      </c>
      <c r="K4" s="255">
        <v>204</v>
      </c>
    </row>
    <row r="5" spans="1:11">
      <c r="A5" s="389"/>
      <c r="B5" s="385"/>
      <c r="C5" s="18" t="s">
        <v>873</v>
      </c>
      <c r="D5" s="246">
        <v>2</v>
      </c>
      <c r="E5" s="183">
        <f t="shared" si="0"/>
        <v>0.2</v>
      </c>
      <c r="F5" s="246" t="s">
        <v>391</v>
      </c>
      <c r="G5" s="256">
        <v>0.2857142857142857</v>
      </c>
      <c r="H5" s="266">
        <v>0</v>
      </c>
      <c r="I5" s="254">
        <v>1.4285714285714284</v>
      </c>
      <c r="J5" s="254">
        <v>0</v>
      </c>
      <c r="K5" s="255">
        <v>12.857142857142856</v>
      </c>
    </row>
    <row r="6" spans="1:11">
      <c r="A6" s="389"/>
      <c r="B6" s="385"/>
      <c r="C6" s="18" t="s">
        <v>872</v>
      </c>
      <c r="D6" s="246">
        <v>2</v>
      </c>
      <c r="E6" s="183">
        <f t="shared" si="0"/>
        <v>0.2</v>
      </c>
      <c r="F6" s="246" t="s">
        <v>391</v>
      </c>
      <c r="G6" s="256">
        <v>0.2857142857142857</v>
      </c>
      <c r="H6" s="266">
        <v>0</v>
      </c>
      <c r="I6" s="254">
        <v>1.4285714285714284</v>
      </c>
      <c r="J6" s="254">
        <v>0</v>
      </c>
      <c r="K6" s="255">
        <v>12.857142857142856</v>
      </c>
    </row>
    <row r="7" spans="1:11">
      <c r="A7" s="389"/>
      <c r="B7" s="385"/>
      <c r="C7" s="18" t="s">
        <v>560</v>
      </c>
      <c r="D7" s="232">
        <v>2</v>
      </c>
      <c r="E7" s="183">
        <f t="shared" si="0"/>
        <v>0.2</v>
      </c>
      <c r="F7" s="232" t="s">
        <v>391</v>
      </c>
      <c r="G7" s="256">
        <v>0.25</v>
      </c>
      <c r="H7" s="266">
        <v>0</v>
      </c>
      <c r="I7" s="254">
        <v>1.25</v>
      </c>
      <c r="J7" s="254">
        <v>0</v>
      </c>
      <c r="K7" s="255">
        <v>11.25</v>
      </c>
    </row>
    <row r="8" spans="1:11">
      <c r="A8" s="389"/>
      <c r="B8" s="385" t="s">
        <v>809</v>
      </c>
      <c r="C8" s="18" t="s">
        <v>618</v>
      </c>
      <c r="D8" s="232">
        <v>20</v>
      </c>
      <c r="E8" s="183">
        <f t="shared" si="0"/>
        <v>2</v>
      </c>
      <c r="F8" s="232" t="s">
        <v>382</v>
      </c>
      <c r="G8" s="256">
        <v>0.2</v>
      </c>
      <c r="H8" s="266">
        <v>0.2</v>
      </c>
      <c r="I8" s="254">
        <v>0</v>
      </c>
      <c r="J8" s="254">
        <v>1</v>
      </c>
      <c r="K8" s="255">
        <v>4.8</v>
      </c>
    </row>
    <row r="9" spans="1:11">
      <c r="A9" s="389"/>
      <c r="B9" s="385"/>
      <c r="C9" s="18" t="s">
        <v>615</v>
      </c>
      <c r="D9" s="232">
        <v>35</v>
      </c>
      <c r="E9" s="183">
        <f t="shared" si="0"/>
        <v>3.5</v>
      </c>
      <c r="F9" s="232" t="s">
        <v>424</v>
      </c>
      <c r="G9" s="256">
        <v>1</v>
      </c>
      <c r="H9" s="266">
        <v>7</v>
      </c>
      <c r="I9" s="254">
        <v>3</v>
      </c>
      <c r="J9" s="254">
        <v>0</v>
      </c>
      <c r="K9" s="255">
        <v>55</v>
      </c>
    </row>
    <row r="10" spans="1:11">
      <c r="A10" s="389"/>
      <c r="B10" s="385"/>
      <c r="C10" s="18" t="s">
        <v>377</v>
      </c>
      <c r="D10" s="232">
        <v>2</v>
      </c>
      <c r="E10" s="183">
        <f t="shared" si="0"/>
        <v>0.2</v>
      </c>
      <c r="F10" s="233" t="s">
        <v>382</v>
      </c>
      <c r="G10" s="257">
        <v>0.02</v>
      </c>
      <c r="H10" s="266">
        <v>0.02</v>
      </c>
      <c r="I10" s="254">
        <v>0</v>
      </c>
      <c r="J10" s="254">
        <v>0.1</v>
      </c>
      <c r="K10" s="255">
        <v>0.48</v>
      </c>
    </row>
    <row r="11" spans="1:11">
      <c r="A11" s="389"/>
      <c r="B11" s="385"/>
      <c r="C11" s="18" t="s">
        <v>388</v>
      </c>
      <c r="D11" s="20">
        <v>3</v>
      </c>
      <c r="E11" s="183">
        <f t="shared" si="0"/>
        <v>0.3</v>
      </c>
      <c r="F11" s="232" t="s">
        <v>391</v>
      </c>
      <c r="G11" s="256">
        <v>0.6</v>
      </c>
      <c r="H11" s="266">
        <v>0</v>
      </c>
      <c r="I11" s="254">
        <v>3</v>
      </c>
      <c r="J11" s="254">
        <v>0</v>
      </c>
      <c r="K11" s="255">
        <v>27</v>
      </c>
    </row>
    <row r="12" spans="1:11">
      <c r="A12" s="389"/>
      <c r="B12" s="385" t="s">
        <v>810</v>
      </c>
      <c r="C12" s="18" t="s">
        <v>632</v>
      </c>
      <c r="D12" s="20">
        <v>40</v>
      </c>
      <c r="E12" s="183">
        <f t="shared" si="0"/>
        <v>4</v>
      </c>
      <c r="F12" s="232" t="s">
        <v>382</v>
      </c>
      <c r="G12" s="256">
        <v>0.4</v>
      </c>
      <c r="H12" s="266">
        <v>0.4</v>
      </c>
      <c r="I12" s="254">
        <v>0</v>
      </c>
      <c r="J12" s="254">
        <v>2</v>
      </c>
      <c r="K12" s="255">
        <v>9.6</v>
      </c>
    </row>
    <row r="13" spans="1:11">
      <c r="A13" s="389"/>
      <c r="B13" s="385"/>
      <c r="C13" s="18" t="s">
        <v>397</v>
      </c>
      <c r="D13" s="232">
        <v>2</v>
      </c>
      <c r="E13" s="183">
        <f t="shared" si="0"/>
        <v>0.2</v>
      </c>
      <c r="F13" s="232" t="s">
        <v>382</v>
      </c>
      <c r="G13" s="256">
        <v>0.02</v>
      </c>
      <c r="H13" s="266">
        <v>0.02</v>
      </c>
      <c r="I13" s="254">
        <v>0</v>
      </c>
      <c r="J13" s="254">
        <v>0.1</v>
      </c>
      <c r="K13" s="255">
        <v>0.48</v>
      </c>
    </row>
    <row r="14" spans="1:11">
      <c r="A14" s="389"/>
      <c r="B14" s="385"/>
      <c r="C14" s="18" t="s">
        <v>434</v>
      </c>
      <c r="D14" s="246">
        <v>3</v>
      </c>
      <c r="E14" s="183">
        <f t="shared" ref="E14" si="1">D14*$E$1/1000</f>
        <v>0.3</v>
      </c>
      <c r="F14" s="246" t="s">
        <v>391</v>
      </c>
      <c r="G14" s="256">
        <v>0.25</v>
      </c>
      <c r="H14" s="266">
        <v>0</v>
      </c>
      <c r="I14" s="254">
        <v>1.25</v>
      </c>
      <c r="J14" s="254">
        <v>0</v>
      </c>
      <c r="K14" s="255">
        <v>11.25</v>
      </c>
    </row>
    <row r="15" spans="1:11">
      <c r="A15" s="389"/>
      <c r="B15" s="381" t="s">
        <v>904</v>
      </c>
      <c r="C15" s="18" t="s">
        <v>811</v>
      </c>
      <c r="D15" s="232">
        <v>70</v>
      </c>
      <c r="E15" s="183">
        <f t="shared" si="0"/>
        <v>7</v>
      </c>
      <c r="F15" s="232" t="s">
        <v>382</v>
      </c>
      <c r="G15" s="256">
        <v>0.7</v>
      </c>
      <c r="H15" s="266">
        <v>0.7</v>
      </c>
      <c r="I15" s="254">
        <v>0</v>
      </c>
      <c r="J15" s="254">
        <v>3.5</v>
      </c>
      <c r="K15" s="255">
        <v>16.8</v>
      </c>
    </row>
    <row r="16" spans="1:11">
      <c r="A16" s="389"/>
      <c r="B16" s="385"/>
      <c r="C16" s="18" t="s">
        <v>388</v>
      </c>
      <c r="D16" s="232">
        <v>3</v>
      </c>
      <c r="E16" s="183">
        <f t="shared" si="0"/>
        <v>0.3</v>
      </c>
      <c r="F16" s="232" t="s">
        <v>391</v>
      </c>
      <c r="G16" s="256">
        <v>0.6</v>
      </c>
      <c r="H16" s="266">
        <v>0</v>
      </c>
      <c r="I16" s="254">
        <v>3</v>
      </c>
      <c r="J16" s="254">
        <v>0</v>
      </c>
      <c r="K16" s="255">
        <v>27</v>
      </c>
    </row>
    <row r="17" spans="1:11">
      <c r="A17" s="389"/>
      <c r="B17" s="385"/>
      <c r="C17" s="18" t="s">
        <v>397</v>
      </c>
      <c r="D17" s="232">
        <v>1</v>
      </c>
      <c r="E17" s="183">
        <f t="shared" si="0"/>
        <v>0.1</v>
      </c>
      <c r="F17" s="232" t="s">
        <v>382</v>
      </c>
      <c r="G17" s="256">
        <v>0.01</v>
      </c>
      <c r="H17" s="266">
        <v>0.01</v>
      </c>
      <c r="I17" s="254">
        <v>0</v>
      </c>
      <c r="J17" s="254">
        <v>0.05</v>
      </c>
      <c r="K17" s="255">
        <v>0.24</v>
      </c>
    </row>
    <row r="18" spans="1:11">
      <c r="A18" s="389"/>
      <c r="B18" s="385" t="s">
        <v>812</v>
      </c>
      <c r="C18" s="18" t="s">
        <v>522</v>
      </c>
      <c r="D18" s="20">
        <v>20</v>
      </c>
      <c r="E18" s="183">
        <f t="shared" si="0"/>
        <v>2</v>
      </c>
      <c r="F18" s="232" t="s">
        <v>382</v>
      </c>
      <c r="G18" s="256">
        <v>0.2</v>
      </c>
      <c r="H18" s="266">
        <v>0.2</v>
      </c>
      <c r="I18" s="254">
        <v>0</v>
      </c>
      <c r="J18" s="254">
        <v>1</v>
      </c>
      <c r="K18" s="255">
        <v>4.8</v>
      </c>
    </row>
    <row r="19" spans="1:11">
      <c r="A19" s="389"/>
      <c r="B19" s="385"/>
      <c r="C19" s="18" t="s">
        <v>670</v>
      </c>
      <c r="D19" s="232">
        <v>25</v>
      </c>
      <c r="E19" s="183">
        <f t="shared" si="0"/>
        <v>2.5</v>
      </c>
      <c r="F19" s="232" t="s">
        <v>424</v>
      </c>
      <c r="G19" s="256">
        <v>0.71</v>
      </c>
      <c r="H19" s="266">
        <v>4.96</v>
      </c>
      <c r="I19" s="254">
        <v>2.13</v>
      </c>
      <c r="J19" s="254">
        <v>0</v>
      </c>
      <c r="K19" s="255">
        <v>38.96</v>
      </c>
    </row>
    <row r="20" spans="1:11">
      <c r="A20" s="389"/>
      <c r="B20" s="385"/>
      <c r="C20" s="18" t="s">
        <v>617</v>
      </c>
      <c r="D20" s="232">
        <v>1</v>
      </c>
      <c r="E20" s="183">
        <f t="shared" si="0"/>
        <v>0.1</v>
      </c>
      <c r="F20" s="232" t="s">
        <v>382</v>
      </c>
      <c r="G20" s="256">
        <v>0.01</v>
      </c>
      <c r="H20" s="266">
        <v>0.01</v>
      </c>
      <c r="I20" s="254">
        <v>0</v>
      </c>
      <c r="J20" s="254">
        <v>0.05</v>
      </c>
      <c r="K20" s="255">
        <v>0.24</v>
      </c>
    </row>
    <row r="21" spans="1:11">
      <c r="A21" s="389"/>
      <c r="B21" s="385"/>
      <c r="C21" s="18" t="s">
        <v>870</v>
      </c>
      <c r="D21" s="232">
        <v>10</v>
      </c>
      <c r="E21" s="183">
        <f t="shared" si="0"/>
        <v>1</v>
      </c>
      <c r="F21" s="232" t="s">
        <v>382</v>
      </c>
      <c r="G21" s="256">
        <v>0.1</v>
      </c>
      <c r="H21" s="266">
        <v>0.1</v>
      </c>
      <c r="I21" s="254">
        <v>0</v>
      </c>
      <c r="J21" s="254">
        <v>0.5</v>
      </c>
      <c r="K21" s="255">
        <v>2.4</v>
      </c>
    </row>
    <row r="22" spans="1:11">
      <c r="A22" s="389"/>
      <c r="B22" s="385"/>
      <c r="C22" s="18" t="s">
        <v>590</v>
      </c>
      <c r="D22" s="232">
        <v>5</v>
      </c>
      <c r="E22" s="183">
        <f t="shared" si="0"/>
        <v>0.5</v>
      </c>
      <c r="F22" s="232" t="s">
        <v>404</v>
      </c>
      <c r="G22" s="256">
        <v>0.25</v>
      </c>
      <c r="H22" s="266">
        <v>0</v>
      </c>
      <c r="I22" s="254">
        <v>0</v>
      </c>
      <c r="J22" s="254">
        <v>3.75</v>
      </c>
      <c r="K22" s="255">
        <v>15</v>
      </c>
    </row>
    <row r="23" spans="1:11">
      <c r="A23" s="389"/>
      <c r="B23" s="385"/>
      <c r="C23" s="18" t="s">
        <v>388</v>
      </c>
      <c r="D23" s="232">
        <v>2</v>
      </c>
      <c r="E23" s="183">
        <f t="shared" si="0"/>
        <v>0.2</v>
      </c>
      <c r="F23" s="232" t="s">
        <v>391</v>
      </c>
      <c r="G23" s="256">
        <v>0.4</v>
      </c>
      <c r="H23" s="266">
        <v>0</v>
      </c>
      <c r="I23" s="254">
        <v>2</v>
      </c>
      <c r="J23" s="254">
        <v>0</v>
      </c>
      <c r="K23" s="255">
        <v>18</v>
      </c>
    </row>
    <row r="24" spans="1:11">
      <c r="A24" s="390" t="s">
        <v>10</v>
      </c>
      <c r="B24" s="390" t="s">
        <v>813</v>
      </c>
      <c r="C24" s="18" t="s">
        <v>499</v>
      </c>
      <c r="D24" s="232">
        <v>75</v>
      </c>
      <c r="E24" s="183">
        <f t="shared" si="0"/>
        <v>7.5</v>
      </c>
      <c r="F24" s="232" t="s">
        <v>404</v>
      </c>
      <c r="G24" s="256">
        <v>0.7142857142857143</v>
      </c>
      <c r="H24" s="266">
        <v>0</v>
      </c>
      <c r="I24" s="254">
        <v>0</v>
      </c>
      <c r="J24" s="254">
        <v>10.714285714285715</v>
      </c>
      <c r="K24" s="255">
        <v>42.857142857142861</v>
      </c>
    </row>
    <row r="25" spans="1:11" ht="17.25" thickBot="1">
      <c r="A25" s="389"/>
      <c r="B25" s="397"/>
      <c r="C25" s="229" t="s">
        <v>814</v>
      </c>
      <c r="D25" s="20">
        <v>120</v>
      </c>
      <c r="E25" s="183">
        <f t="shared" si="0"/>
        <v>12</v>
      </c>
      <c r="F25" s="232" t="s">
        <v>402</v>
      </c>
      <c r="G25" s="256">
        <v>0.5</v>
      </c>
      <c r="H25" s="266">
        <v>4</v>
      </c>
      <c r="I25" s="254">
        <v>2</v>
      </c>
      <c r="J25" s="254">
        <v>6</v>
      </c>
      <c r="K25" s="255">
        <v>58</v>
      </c>
    </row>
    <row r="26" spans="1:11" ht="23.25" customHeight="1" thickTop="1">
      <c r="A26" s="379" t="s">
        <v>118</v>
      </c>
      <c r="B26" s="396"/>
      <c r="C26" s="41"/>
      <c r="D26" s="42"/>
      <c r="E26" s="84"/>
      <c r="F26" s="42"/>
      <c r="G26" s="42"/>
      <c r="H26" s="44">
        <f>SUM(H3:H25)</f>
        <v>27.62</v>
      </c>
      <c r="I26" s="44">
        <f>SUM(I3:I25)</f>
        <v>20.487142857142857</v>
      </c>
      <c r="J26" s="44">
        <f>SUM(J3:J25)</f>
        <v>103.76428571428571</v>
      </c>
      <c r="K26" s="44">
        <f>H26*4+I26*9+J26*4</f>
        <v>709.92142857142858</v>
      </c>
    </row>
    <row r="27" spans="1:11" s="88" customFormat="1" ht="19.5">
      <c r="A27" s="386" t="s">
        <v>119</v>
      </c>
      <c r="B27" s="387"/>
      <c r="C27" s="55"/>
      <c r="D27" s="54"/>
      <c r="E27" s="85"/>
      <c r="F27" s="54"/>
      <c r="G27" s="54"/>
      <c r="H27" s="58">
        <f>H26*4/K26</f>
        <v>0.15562285564800935</v>
      </c>
      <c r="I27" s="58">
        <f>I26*9/K26</f>
        <v>0.25972491925665819</v>
      </c>
      <c r="J27" s="58">
        <f>J26*4/K26</f>
        <v>0.58465222509533243</v>
      </c>
      <c r="K27" s="58">
        <f>+H27+I27+J27</f>
        <v>1</v>
      </c>
    </row>
  </sheetData>
  <mergeCells count="14">
    <mergeCell ref="H1:K1"/>
    <mergeCell ref="A26:B26"/>
    <mergeCell ref="A27:B27"/>
    <mergeCell ref="A1:B1"/>
    <mergeCell ref="C1:D1"/>
    <mergeCell ref="E1:F1"/>
    <mergeCell ref="A24:A25"/>
    <mergeCell ref="A4:A23"/>
    <mergeCell ref="B24:B25"/>
    <mergeCell ref="B18:B23"/>
    <mergeCell ref="B15:B17"/>
    <mergeCell ref="B12:B14"/>
    <mergeCell ref="B8:B11"/>
    <mergeCell ref="B4:B7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zoomScale="75" workbookViewId="0">
      <selection activeCell="B21" sqref="B21:B24"/>
    </sheetView>
  </sheetViews>
  <sheetFormatPr defaultColWidth="9" defaultRowHeight="16.5"/>
  <cols>
    <col min="1" max="1" width="6.125" style="132" customWidth="1"/>
    <col min="2" max="2" width="13.75" style="110" customWidth="1"/>
    <col min="3" max="3" width="13.75" style="106" customWidth="1"/>
    <col min="4" max="4" width="7.125" style="133" customWidth="1"/>
    <col min="5" max="5" width="10" style="133" bestFit="1" customWidth="1"/>
    <col min="6" max="6" width="8" style="133" customWidth="1"/>
    <col min="7" max="7" width="7.875" style="134" customWidth="1"/>
    <col min="8" max="8" width="8.875" style="134" customWidth="1"/>
    <col min="9" max="10" width="6.875" style="134" customWidth="1"/>
    <col min="11" max="11" width="7.875" style="134" customWidth="1"/>
    <col min="12" max="16384" width="9" style="106"/>
  </cols>
  <sheetData>
    <row r="1" spans="1:13" ht="32.25" customHeight="1">
      <c r="A1" s="355" t="s">
        <v>141</v>
      </c>
      <c r="B1" s="348"/>
      <c r="C1" s="356" t="s">
        <v>142</v>
      </c>
      <c r="D1" s="356"/>
      <c r="E1" s="357">
        <v>100</v>
      </c>
      <c r="F1" s="357"/>
      <c r="G1" s="50" t="s">
        <v>143</v>
      </c>
      <c r="H1" s="347" t="s">
        <v>144</v>
      </c>
      <c r="I1" s="348"/>
      <c r="J1" s="348"/>
      <c r="K1" s="349"/>
    </row>
    <row r="2" spans="1:13" s="110" customFormat="1" ht="23.25" customHeight="1" thickBot="1">
      <c r="A2" s="107">
        <v>1</v>
      </c>
      <c r="B2" s="46" t="s">
        <v>0</v>
      </c>
      <c r="C2" s="46" t="s">
        <v>1</v>
      </c>
      <c r="D2" s="46" t="s">
        <v>145</v>
      </c>
      <c r="E2" s="72" t="s">
        <v>146</v>
      </c>
      <c r="F2" s="46" t="s">
        <v>26</v>
      </c>
      <c r="G2" s="108" t="s">
        <v>27</v>
      </c>
      <c r="H2" s="109" t="s">
        <v>147</v>
      </c>
      <c r="I2" s="46" t="s">
        <v>148</v>
      </c>
      <c r="J2" s="46" t="s">
        <v>149</v>
      </c>
      <c r="K2" s="46" t="s">
        <v>150</v>
      </c>
      <c r="M2" s="111"/>
    </row>
    <row r="3" spans="1:13" ht="17.25" customHeight="1" thickTop="1">
      <c r="A3" s="350" t="s">
        <v>28</v>
      </c>
      <c r="B3" s="352" t="s">
        <v>378</v>
      </c>
      <c r="C3" s="112" t="s">
        <v>379</v>
      </c>
      <c r="D3" s="10">
        <v>20</v>
      </c>
      <c r="E3" s="183">
        <f>D3*$E$1/1000</f>
        <v>2</v>
      </c>
      <c r="F3" s="13" t="s">
        <v>380</v>
      </c>
      <c r="G3" s="287">
        <v>1</v>
      </c>
      <c r="H3" s="113">
        <v>2</v>
      </c>
      <c r="I3" s="114">
        <v>0</v>
      </c>
      <c r="J3" s="114">
        <v>15</v>
      </c>
      <c r="K3" s="114">
        <v>68</v>
      </c>
    </row>
    <row r="4" spans="1:13" ht="14.25" customHeight="1">
      <c r="A4" s="342"/>
      <c r="B4" s="353"/>
      <c r="C4" s="112" t="s">
        <v>374</v>
      </c>
      <c r="D4" s="10">
        <v>20</v>
      </c>
      <c r="E4" s="183">
        <f t="shared" ref="E4:E28" si="0">D4*$E$1/1000</f>
        <v>2</v>
      </c>
      <c r="F4" s="13" t="s">
        <v>381</v>
      </c>
      <c r="G4" s="287">
        <v>0.36363636363636365</v>
      </c>
      <c r="H4" s="113">
        <v>2.5454545454545454</v>
      </c>
      <c r="I4" s="114">
        <v>1.8181818181818183</v>
      </c>
      <c r="J4" s="114">
        <v>0</v>
      </c>
      <c r="K4" s="114">
        <v>26.545454545454547</v>
      </c>
    </row>
    <row r="5" spans="1:13" ht="15.75" customHeight="1">
      <c r="A5" s="342"/>
      <c r="B5" s="353"/>
      <c r="C5" s="112" t="s">
        <v>375</v>
      </c>
      <c r="D5" s="10">
        <v>35</v>
      </c>
      <c r="E5" s="183">
        <f t="shared" si="0"/>
        <v>3.5</v>
      </c>
      <c r="F5" s="8" t="s">
        <v>381</v>
      </c>
      <c r="G5" s="290">
        <v>1</v>
      </c>
      <c r="H5" s="113">
        <v>7</v>
      </c>
      <c r="I5" s="114">
        <v>5</v>
      </c>
      <c r="J5" s="114">
        <v>0</v>
      </c>
      <c r="K5" s="114">
        <v>73</v>
      </c>
    </row>
    <row r="6" spans="1:13" ht="15.75" customHeight="1">
      <c r="A6" s="342"/>
      <c r="B6" s="353"/>
      <c r="C6" s="112" t="s">
        <v>376</v>
      </c>
      <c r="D6" s="10">
        <v>1</v>
      </c>
      <c r="E6" s="183">
        <f t="shared" si="0"/>
        <v>0.1</v>
      </c>
      <c r="F6" s="13" t="s">
        <v>382</v>
      </c>
      <c r="G6" s="287">
        <v>0.01</v>
      </c>
      <c r="H6" s="113">
        <v>0.01</v>
      </c>
      <c r="I6" s="114">
        <v>0</v>
      </c>
      <c r="J6" s="114">
        <v>0.05</v>
      </c>
      <c r="K6" s="114">
        <v>0.24000000000000002</v>
      </c>
    </row>
    <row r="7" spans="1:13" ht="15.75" customHeight="1">
      <c r="A7" s="342"/>
      <c r="B7" s="353"/>
      <c r="C7" s="112" t="s">
        <v>377</v>
      </c>
      <c r="D7" s="136">
        <v>1</v>
      </c>
      <c r="E7" s="183">
        <f t="shared" si="0"/>
        <v>0.1</v>
      </c>
      <c r="F7" s="13" t="s">
        <v>382</v>
      </c>
      <c r="G7" s="287">
        <v>0.01</v>
      </c>
      <c r="H7" s="113">
        <v>0.01</v>
      </c>
      <c r="I7" s="114">
        <v>0</v>
      </c>
      <c r="J7" s="114">
        <v>0.05</v>
      </c>
      <c r="K7" s="114">
        <v>0.24000000000000002</v>
      </c>
    </row>
    <row r="8" spans="1:13">
      <c r="A8" s="351"/>
      <c r="B8" s="354"/>
      <c r="C8" s="112"/>
      <c r="D8" s="9"/>
      <c r="E8" s="183">
        <f t="shared" si="0"/>
        <v>0</v>
      </c>
      <c r="F8" s="8"/>
      <c r="G8" s="288"/>
      <c r="H8" s="113"/>
      <c r="I8" s="114"/>
      <c r="J8" s="114"/>
      <c r="K8" s="114">
        <f>+H8*4+I8*9+J8*4</f>
        <v>0</v>
      </c>
    </row>
    <row r="9" spans="1:13" ht="32.450000000000003" customHeight="1">
      <c r="A9" s="341" t="s">
        <v>29</v>
      </c>
      <c r="B9" s="358" t="s">
        <v>386</v>
      </c>
      <c r="C9" s="117" t="s">
        <v>379</v>
      </c>
      <c r="D9" s="11">
        <v>40</v>
      </c>
      <c r="E9" s="183">
        <f t="shared" si="0"/>
        <v>4</v>
      </c>
      <c r="F9" s="10" t="s">
        <v>380</v>
      </c>
      <c r="G9" s="288">
        <v>2</v>
      </c>
      <c r="H9" s="113">
        <v>4</v>
      </c>
      <c r="I9" s="114">
        <v>0</v>
      </c>
      <c r="J9" s="114">
        <v>30</v>
      </c>
      <c r="K9" s="114">
        <v>136</v>
      </c>
    </row>
    <row r="10" spans="1:13">
      <c r="A10" s="342"/>
      <c r="B10" s="358"/>
      <c r="C10" s="117" t="s">
        <v>383</v>
      </c>
      <c r="D10" s="11">
        <v>25</v>
      </c>
      <c r="E10" s="183">
        <f t="shared" si="0"/>
        <v>2.5</v>
      </c>
      <c r="F10" s="10" t="s">
        <v>380</v>
      </c>
      <c r="G10" s="288">
        <v>0.45454545454545453</v>
      </c>
      <c r="H10" s="113">
        <v>0.90909090909090906</v>
      </c>
      <c r="I10" s="114">
        <v>0</v>
      </c>
      <c r="J10" s="114">
        <v>6.8181818181818183</v>
      </c>
      <c r="K10" s="114">
        <v>30.90909090909091</v>
      </c>
    </row>
    <row r="11" spans="1:13">
      <c r="A11" s="342"/>
      <c r="B11" s="358" t="s">
        <v>368</v>
      </c>
      <c r="C11" s="118" t="s">
        <v>384</v>
      </c>
      <c r="D11" s="11">
        <v>10</v>
      </c>
      <c r="E11" s="183">
        <f t="shared" si="0"/>
        <v>1</v>
      </c>
      <c r="F11" s="10" t="s">
        <v>382</v>
      </c>
      <c r="G11" s="288">
        <v>0.1</v>
      </c>
      <c r="H11" s="113">
        <v>0.1</v>
      </c>
      <c r="I11" s="114">
        <v>0</v>
      </c>
      <c r="J11" s="114">
        <v>0.5</v>
      </c>
      <c r="K11" s="114">
        <v>2.4</v>
      </c>
    </row>
    <row r="12" spans="1:13">
      <c r="A12" s="342"/>
      <c r="B12" s="358"/>
      <c r="C12" s="118" t="s">
        <v>385</v>
      </c>
      <c r="D12" s="11">
        <v>20</v>
      </c>
      <c r="E12" s="183">
        <f t="shared" si="0"/>
        <v>2</v>
      </c>
      <c r="F12" s="10" t="s">
        <v>381</v>
      </c>
      <c r="G12" s="288">
        <v>0.56666666666666665</v>
      </c>
      <c r="H12" s="113">
        <v>3.9666666666666668</v>
      </c>
      <c r="I12" s="114">
        <v>2.833333333333333</v>
      </c>
      <c r="J12" s="114">
        <v>0</v>
      </c>
      <c r="K12" s="114">
        <v>41.36666666666666</v>
      </c>
    </row>
    <row r="13" spans="1:13">
      <c r="A13" s="342"/>
      <c r="B13" s="358"/>
      <c r="C13" s="118" t="s">
        <v>387</v>
      </c>
      <c r="D13" s="11">
        <v>5</v>
      </c>
      <c r="E13" s="183">
        <f t="shared" si="0"/>
        <v>0.5</v>
      </c>
      <c r="F13" s="10" t="s">
        <v>382</v>
      </c>
      <c r="G13" s="288">
        <v>0.05</v>
      </c>
      <c r="H13" s="113">
        <v>0.05</v>
      </c>
      <c r="I13" s="114">
        <v>0</v>
      </c>
      <c r="J13" s="114">
        <v>0.25</v>
      </c>
      <c r="K13" s="114">
        <v>1.2</v>
      </c>
    </row>
    <row r="14" spans="1:13">
      <c r="A14" s="342"/>
      <c r="B14" s="358"/>
      <c r="C14" s="118" t="s">
        <v>388</v>
      </c>
      <c r="D14" s="11">
        <v>3</v>
      </c>
      <c r="E14" s="183">
        <f t="shared" si="0"/>
        <v>0.3</v>
      </c>
      <c r="F14" s="10" t="s">
        <v>391</v>
      </c>
      <c r="G14" s="288">
        <v>0.6</v>
      </c>
      <c r="H14" s="113">
        <v>0</v>
      </c>
      <c r="I14" s="114">
        <v>3</v>
      </c>
      <c r="J14" s="114">
        <v>0</v>
      </c>
      <c r="K14" s="114">
        <v>27</v>
      </c>
    </row>
    <row r="15" spans="1:13">
      <c r="A15" s="342"/>
      <c r="B15" s="358"/>
      <c r="C15" s="117" t="s">
        <v>389</v>
      </c>
      <c r="D15" s="11" t="s">
        <v>390</v>
      </c>
      <c r="E15" s="183"/>
      <c r="F15" s="10"/>
      <c r="G15" s="288"/>
      <c r="H15" s="113"/>
      <c r="I15" s="114"/>
      <c r="J15" s="114"/>
      <c r="K15" s="114">
        <f>+H15*4+I15*9+J15*4</f>
        <v>0</v>
      </c>
    </row>
    <row r="16" spans="1:13">
      <c r="A16" s="342"/>
      <c r="B16" s="358" t="s">
        <v>367</v>
      </c>
      <c r="C16" s="112" t="s">
        <v>392</v>
      </c>
      <c r="D16" s="14">
        <v>15</v>
      </c>
      <c r="E16" s="183">
        <f t="shared" si="0"/>
        <v>1.5</v>
      </c>
      <c r="F16" s="10" t="s">
        <v>380</v>
      </c>
      <c r="G16" s="288">
        <v>1</v>
      </c>
      <c r="H16" s="113">
        <v>2</v>
      </c>
      <c r="I16" s="114">
        <v>0</v>
      </c>
      <c r="J16" s="114">
        <v>15</v>
      </c>
      <c r="K16" s="114">
        <v>68</v>
      </c>
    </row>
    <row r="17" spans="1:11">
      <c r="A17" s="342"/>
      <c r="B17" s="358"/>
      <c r="C17" s="112" t="s">
        <v>393</v>
      </c>
      <c r="D17" s="9">
        <v>15</v>
      </c>
      <c r="E17" s="183">
        <f t="shared" si="0"/>
        <v>1.5</v>
      </c>
      <c r="F17" s="10" t="s">
        <v>382</v>
      </c>
      <c r="G17" s="288">
        <v>0.15</v>
      </c>
      <c r="H17" s="113">
        <v>0.15</v>
      </c>
      <c r="I17" s="114">
        <v>0</v>
      </c>
      <c r="J17" s="114">
        <v>0.75</v>
      </c>
      <c r="K17" s="114">
        <v>3.6</v>
      </c>
    </row>
    <row r="18" spans="1:11">
      <c r="A18" s="342"/>
      <c r="B18" s="358"/>
      <c r="C18" s="112" t="s">
        <v>394</v>
      </c>
      <c r="D18" s="9">
        <v>5</v>
      </c>
      <c r="E18" s="183">
        <f t="shared" si="0"/>
        <v>0.5</v>
      </c>
      <c r="F18" s="8" t="s">
        <v>382</v>
      </c>
      <c r="G18" s="288">
        <v>0.05</v>
      </c>
      <c r="H18" s="113">
        <v>0.05</v>
      </c>
      <c r="I18" s="114">
        <v>0</v>
      </c>
      <c r="J18" s="114">
        <v>0.25</v>
      </c>
      <c r="K18" s="114">
        <v>1.2</v>
      </c>
    </row>
    <row r="19" spans="1:11">
      <c r="A19" s="342"/>
      <c r="B19" s="358"/>
      <c r="C19" s="112" t="s">
        <v>388</v>
      </c>
      <c r="D19" s="9">
        <v>3</v>
      </c>
      <c r="E19" s="183">
        <f t="shared" si="0"/>
        <v>0.3</v>
      </c>
      <c r="F19" s="10" t="s">
        <v>391</v>
      </c>
      <c r="G19" s="288">
        <v>0.6</v>
      </c>
      <c r="H19" s="113">
        <v>0</v>
      </c>
      <c r="I19" s="114">
        <v>3</v>
      </c>
      <c r="J19" s="114">
        <v>0</v>
      </c>
      <c r="K19" s="114">
        <v>27</v>
      </c>
    </row>
    <row r="20" spans="1:11">
      <c r="A20" s="342"/>
      <c r="B20" s="358"/>
      <c r="C20" s="117" t="s">
        <v>395</v>
      </c>
      <c r="D20" s="11">
        <v>3</v>
      </c>
      <c r="E20" s="183">
        <f t="shared" si="0"/>
        <v>0.3</v>
      </c>
      <c r="F20" s="10" t="s">
        <v>382</v>
      </c>
      <c r="G20" s="288">
        <v>0.03</v>
      </c>
      <c r="H20" s="113">
        <v>0.03</v>
      </c>
      <c r="I20" s="114">
        <v>0</v>
      </c>
      <c r="J20" s="114">
        <v>0.15</v>
      </c>
      <c r="K20" s="114">
        <v>0.72</v>
      </c>
    </row>
    <row r="21" spans="1:11">
      <c r="A21" s="342"/>
      <c r="B21" s="359" t="s">
        <v>876</v>
      </c>
      <c r="C21" s="117" t="s">
        <v>396</v>
      </c>
      <c r="D21" s="10">
        <v>50</v>
      </c>
      <c r="E21" s="183">
        <f t="shared" si="0"/>
        <v>5</v>
      </c>
      <c r="F21" s="10" t="s">
        <v>382</v>
      </c>
      <c r="G21" s="288">
        <v>0.5</v>
      </c>
      <c r="H21" s="113">
        <v>0.5</v>
      </c>
      <c r="I21" s="114">
        <v>0</v>
      </c>
      <c r="J21" s="114">
        <v>2.5</v>
      </c>
      <c r="K21" s="114">
        <v>12</v>
      </c>
    </row>
    <row r="22" spans="1:11" ht="17.25" customHeight="1">
      <c r="A22" s="342"/>
      <c r="B22" s="358"/>
      <c r="C22" s="117" t="s">
        <v>376</v>
      </c>
      <c r="D22" s="10">
        <v>2</v>
      </c>
      <c r="E22" s="183">
        <f t="shared" si="0"/>
        <v>0.2</v>
      </c>
      <c r="F22" s="8" t="s">
        <v>382</v>
      </c>
      <c r="G22" s="288">
        <v>0.02</v>
      </c>
      <c r="H22" s="113">
        <v>0.02</v>
      </c>
      <c r="I22" s="114">
        <v>0</v>
      </c>
      <c r="J22" s="114">
        <v>0.1</v>
      </c>
      <c r="K22" s="114">
        <v>0.48000000000000004</v>
      </c>
    </row>
    <row r="23" spans="1:11">
      <c r="A23" s="342"/>
      <c r="B23" s="358"/>
      <c r="C23" s="117" t="s">
        <v>388</v>
      </c>
      <c r="D23" s="11">
        <v>3</v>
      </c>
      <c r="E23" s="183">
        <f t="shared" si="0"/>
        <v>0.3</v>
      </c>
      <c r="F23" s="8" t="s">
        <v>391</v>
      </c>
      <c r="G23" s="288">
        <v>0.6</v>
      </c>
      <c r="H23" s="113">
        <v>0</v>
      </c>
      <c r="I23" s="114">
        <v>3</v>
      </c>
      <c r="J23" s="114">
        <v>0</v>
      </c>
      <c r="K23" s="114">
        <v>27</v>
      </c>
    </row>
    <row r="24" spans="1:11">
      <c r="A24" s="342"/>
      <c r="B24" s="358"/>
      <c r="C24" s="117" t="s">
        <v>397</v>
      </c>
      <c r="D24" s="11">
        <v>1</v>
      </c>
      <c r="E24" s="183">
        <f t="shared" si="0"/>
        <v>0.1</v>
      </c>
      <c r="F24" s="8" t="s">
        <v>382</v>
      </c>
      <c r="G24" s="288">
        <v>0.01</v>
      </c>
      <c r="H24" s="113">
        <v>0.01</v>
      </c>
      <c r="I24" s="114">
        <v>0</v>
      </c>
      <c r="J24" s="114">
        <v>0.05</v>
      </c>
      <c r="K24" s="114">
        <v>0.24000000000000002</v>
      </c>
    </row>
    <row r="25" spans="1:11">
      <c r="A25" s="342"/>
      <c r="B25" s="340" t="s">
        <v>847</v>
      </c>
      <c r="C25" s="117" t="s">
        <v>398</v>
      </c>
      <c r="D25" s="11">
        <v>20</v>
      </c>
      <c r="E25" s="183">
        <f t="shared" si="0"/>
        <v>2</v>
      </c>
      <c r="F25" s="8" t="s">
        <v>380</v>
      </c>
      <c r="G25" s="288">
        <v>0.23529411764705882</v>
      </c>
      <c r="H25" s="113">
        <v>0.47058823529411764</v>
      </c>
      <c r="I25" s="114">
        <v>0</v>
      </c>
      <c r="J25" s="114">
        <v>3.5294117647058822</v>
      </c>
      <c r="K25" s="114">
        <v>16</v>
      </c>
    </row>
    <row r="26" spans="1:11">
      <c r="A26" s="342"/>
      <c r="B26" s="360"/>
      <c r="C26" s="117" t="s">
        <v>399</v>
      </c>
      <c r="D26" s="11">
        <v>5</v>
      </c>
      <c r="E26" s="183">
        <f t="shared" si="0"/>
        <v>0.5</v>
      </c>
      <c r="F26" s="8" t="s">
        <v>381</v>
      </c>
      <c r="G26" s="288">
        <v>0.14285714285714285</v>
      </c>
      <c r="H26" s="113">
        <v>1</v>
      </c>
      <c r="I26" s="114">
        <v>0.71428571428571419</v>
      </c>
      <c r="J26" s="114">
        <v>0</v>
      </c>
      <c r="K26" s="114">
        <v>10.428571428571427</v>
      </c>
    </row>
    <row r="27" spans="1:11" ht="32.450000000000003" customHeight="1">
      <c r="A27" s="341" t="s">
        <v>30</v>
      </c>
      <c r="B27" s="339" t="s">
        <v>401</v>
      </c>
      <c r="C27" s="117" t="s">
        <v>400</v>
      </c>
      <c r="D27" s="10">
        <v>120</v>
      </c>
      <c r="E27" s="183">
        <f t="shared" si="0"/>
        <v>12</v>
      </c>
      <c r="F27" s="10" t="s">
        <v>402</v>
      </c>
      <c r="G27" s="288">
        <v>0.5</v>
      </c>
      <c r="H27" s="113">
        <v>4</v>
      </c>
      <c r="I27" s="114">
        <v>2</v>
      </c>
      <c r="J27" s="114">
        <v>6</v>
      </c>
      <c r="K27" s="114">
        <v>58</v>
      </c>
    </row>
    <row r="28" spans="1:11" ht="17.25" thickBot="1">
      <c r="A28" s="342"/>
      <c r="B28" s="340"/>
      <c r="C28" s="117" t="s">
        <v>403</v>
      </c>
      <c r="D28" s="10">
        <v>105</v>
      </c>
      <c r="E28" s="183">
        <f t="shared" si="0"/>
        <v>10.5</v>
      </c>
      <c r="F28" s="10" t="s">
        <v>404</v>
      </c>
      <c r="G28" s="288">
        <v>1</v>
      </c>
      <c r="H28" s="113">
        <v>0</v>
      </c>
      <c r="I28" s="114">
        <v>0</v>
      </c>
      <c r="J28" s="114">
        <v>15</v>
      </c>
      <c r="K28" s="114">
        <v>60</v>
      </c>
    </row>
    <row r="29" spans="1:11" ht="23.25" customHeight="1" thickTop="1">
      <c r="A29" s="345" t="s">
        <v>101</v>
      </c>
      <c r="B29" s="346"/>
      <c r="C29" s="122"/>
      <c r="D29" s="123"/>
      <c r="E29" s="123"/>
      <c r="F29" s="123"/>
      <c r="G29" s="124"/>
      <c r="H29" s="125">
        <f>SUM(H3:H28)</f>
        <v>28.821800356506238</v>
      </c>
      <c r="I29" s="126">
        <f>SUM(I3:I28)</f>
        <v>21.365800865800868</v>
      </c>
      <c r="J29" s="126">
        <f>SUM(J3:J28)</f>
        <v>95.997593582887703</v>
      </c>
      <c r="K29" s="126">
        <f>SUM(K3:K28)</f>
        <v>691.56978354978366</v>
      </c>
    </row>
    <row r="30" spans="1:11" ht="19.5">
      <c r="A30" s="343" t="s">
        <v>102</v>
      </c>
      <c r="B30" s="344"/>
      <c r="C30" s="127"/>
      <c r="D30" s="128"/>
      <c r="E30" s="128"/>
      <c r="F30" s="128"/>
      <c r="G30" s="129"/>
      <c r="H30" s="130">
        <f>+H29*4/K29</f>
        <v>0.16670364172688848</v>
      </c>
      <c r="I30" s="131">
        <f>+I29*9/K29</f>
        <v>0.27805177780495871</v>
      </c>
      <c r="J30" s="131">
        <f>+J29*4/K29</f>
        <v>0.55524458046815273</v>
      </c>
      <c r="K30" s="131">
        <f>+H30+I30+J30</f>
        <v>0.99999999999999989</v>
      </c>
    </row>
  </sheetData>
  <mergeCells count="16">
    <mergeCell ref="B27:B28"/>
    <mergeCell ref="A27:A28"/>
    <mergeCell ref="A30:B30"/>
    <mergeCell ref="A29:B29"/>
    <mergeCell ref="H1:K1"/>
    <mergeCell ref="A3:A8"/>
    <mergeCell ref="B3:B8"/>
    <mergeCell ref="A9:A26"/>
    <mergeCell ref="A1:B1"/>
    <mergeCell ref="C1:D1"/>
    <mergeCell ref="E1:F1"/>
    <mergeCell ref="B16:B20"/>
    <mergeCell ref="B11:B15"/>
    <mergeCell ref="B9:B10"/>
    <mergeCell ref="B21:B24"/>
    <mergeCell ref="B25:B26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I16" sqref="I16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2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2" s="17" customFormat="1" ht="23.25" customHeight="1" thickBot="1">
      <c r="A2" s="249">
        <v>28</v>
      </c>
      <c r="B2" s="36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39" t="s">
        <v>128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2" ht="17.25" thickTop="1">
      <c r="A3" s="388" t="s">
        <v>36</v>
      </c>
      <c r="B3" s="388" t="s">
        <v>815</v>
      </c>
      <c r="C3" s="94" t="s">
        <v>407</v>
      </c>
      <c r="D3" s="95">
        <v>70</v>
      </c>
      <c r="E3" s="183">
        <f t="shared" ref="E3:E19" si="0">D3*$E$1/1000</f>
        <v>7</v>
      </c>
      <c r="F3" s="95" t="s">
        <v>380</v>
      </c>
      <c r="G3" s="263">
        <v>1</v>
      </c>
      <c r="H3" s="264">
        <v>2</v>
      </c>
      <c r="I3" s="265">
        <v>0</v>
      </c>
      <c r="J3" s="265">
        <v>15</v>
      </c>
      <c r="K3" s="255">
        <v>68</v>
      </c>
    </row>
    <row r="4" spans="1:12">
      <c r="A4" s="389"/>
      <c r="B4" s="389"/>
      <c r="C4" s="18" t="s">
        <v>427</v>
      </c>
      <c r="D4" s="242">
        <v>30</v>
      </c>
      <c r="E4" s="183">
        <f t="shared" si="0"/>
        <v>3</v>
      </c>
      <c r="F4" s="232" t="s">
        <v>380</v>
      </c>
      <c r="G4" s="256">
        <v>1.5</v>
      </c>
      <c r="H4" s="253">
        <v>3</v>
      </c>
      <c r="I4" s="254">
        <v>0</v>
      </c>
      <c r="J4" s="254">
        <v>22.5</v>
      </c>
      <c r="K4" s="255">
        <v>102</v>
      </c>
    </row>
    <row r="5" spans="1:12">
      <c r="A5" s="389"/>
      <c r="B5" s="389"/>
      <c r="C5" s="18" t="s">
        <v>874</v>
      </c>
      <c r="D5" s="242">
        <v>4</v>
      </c>
      <c r="E5" s="183">
        <f t="shared" si="0"/>
        <v>0.4</v>
      </c>
      <c r="F5" s="233" t="s">
        <v>391</v>
      </c>
      <c r="G5" s="257">
        <v>0.8</v>
      </c>
      <c r="H5" s="258">
        <v>0</v>
      </c>
      <c r="I5" s="259">
        <v>4</v>
      </c>
      <c r="J5" s="259">
        <v>0</v>
      </c>
      <c r="K5" s="255">
        <v>36</v>
      </c>
    </row>
    <row r="6" spans="1:12">
      <c r="A6" s="390" t="s">
        <v>37</v>
      </c>
      <c r="B6" s="385" t="s">
        <v>816</v>
      </c>
      <c r="C6" s="18" t="s">
        <v>817</v>
      </c>
      <c r="D6" s="242">
        <v>90</v>
      </c>
      <c r="E6" s="183">
        <f t="shared" si="0"/>
        <v>9</v>
      </c>
      <c r="F6" s="232" t="s">
        <v>380</v>
      </c>
      <c r="G6" s="256">
        <v>3</v>
      </c>
      <c r="H6" s="266">
        <v>6</v>
      </c>
      <c r="I6" s="254">
        <v>0</v>
      </c>
      <c r="J6" s="254">
        <v>45</v>
      </c>
      <c r="K6" s="255">
        <v>204</v>
      </c>
    </row>
    <row r="7" spans="1:12">
      <c r="A7" s="389"/>
      <c r="B7" s="385"/>
      <c r="C7" s="18" t="s">
        <v>462</v>
      </c>
      <c r="D7" s="242">
        <v>10</v>
      </c>
      <c r="E7" s="183">
        <f t="shared" si="0"/>
        <v>1</v>
      </c>
      <c r="F7" s="232" t="s">
        <v>382</v>
      </c>
      <c r="G7" s="256">
        <v>0.1</v>
      </c>
      <c r="H7" s="266">
        <v>0.1</v>
      </c>
      <c r="I7" s="254">
        <v>0</v>
      </c>
      <c r="J7" s="254">
        <v>0.5</v>
      </c>
      <c r="K7" s="255">
        <v>2.4</v>
      </c>
    </row>
    <row r="8" spans="1:12">
      <c r="A8" s="389"/>
      <c r="B8" s="385"/>
      <c r="C8" s="18" t="s">
        <v>541</v>
      </c>
      <c r="D8" s="20">
        <v>20</v>
      </c>
      <c r="E8" s="183">
        <f t="shared" si="0"/>
        <v>2</v>
      </c>
      <c r="F8" s="232" t="s">
        <v>381</v>
      </c>
      <c r="G8" s="256">
        <v>0.5714285714285714</v>
      </c>
      <c r="H8" s="266">
        <v>4</v>
      </c>
      <c r="I8" s="254">
        <v>2.8571428571428568</v>
      </c>
      <c r="J8" s="254">
        <v>0</v>
      </c>
      <c r="K8" s="255">
        <v>41.714285714285708</v>
      </c>
    </row>
    <row r="9" spans="1:12">
      <c r="A9" s="389"/>
      <c r="B9" s="385"/>
      <c r="C9" s="18" t="s">
        <v>803</v>
      </c>
      <c r="D9" s="20">
        <v>30</v>
      </c>
      <c r="E9" s="183">
        <f t="shared" si="0"/>
        <v>3</v>
      </c>
      <c r="F9" s="232" t="s">
        <v>382</v>
      </c>
      <c r="G9" s="256">
        <v>0.3</v>
      </c>
      <c r="H9" s="266">
        <v>0.3</v>
      </c>
      <c r="I9" s="254">
        <v>0</v>
      </c>
      <c r="J9" s="254">
        <v>1.5</v>
      </c>
      <c r="K9" s="255">
        <v>7.2</v>
      </c>
    </row>
    <row r="10" spans="1:12">
      <c r="A10" s="389"/>
      <c r="B10" s="385"/>
      <c r="C10" s="18" t="s">
        <v>388</v>
      </c>
      <c r="D10" s="20">
        <v>4</v>
      </c>
      <c r="E10" s="183">
        <f t="shared" si="0"/>
        <v>0.4</v>
      </c>
      <c r="F10" s="232" t="s">
        <v>391</v>
      </c>
      <c r="G10" s="256">
        <v>0.8</v>
      </c>
      <c r="H10" s="266">
        <v>0</v>
      </c>
      <c r="I10" s="254">
        <v>4</v>
      </c>
      <c r="J10" s="254">
        <v>0</v>
      </c>
      <c r="K10" s="255">
        <v>36</v>
      </c>
    </row>
    <row r="11" spans="1:12">
      <c r="A11" s="389"/>
      <c r="B11" s="385"/>
      <c r="C11" s="18" t="s">
        <v>818</v>
      </c>
      <c r="D11" s="20">
        <v>20</v>
      </c>
      <c r="E11" s="183">
        <f t="shared" si="0"/>
        <v>2</v>
      </c>
      <c r="F11" s="232" t="s">
        <v>382</v>
      </c>
      <c r="G11" s="256">
        <v>0.2</v>
      </c>
      <c r="H11" s="266">
        <v>0.2</v>
      </c>
      <c r="I11" s="254">
        <v>0</v>
      </c>
      <c r="J11" s="254">
        <v>1</v>
      </c>
      <c r="K11" s="255">
        <v>4.8</v>
      </c>
    </row>
    <row r="12" spans="1:12">
      <c r="A12" s="389"/>
      <c r="B12" s="385" t="s">
        <v>819</v>
      </c>
      <c r="C12" s="18" t="s">
        <v>820</v>
      </c>
      <c r="D12" s="242">
        <v>50</v>
      </c>
      <c r="E12" s="183">
        <f t="shared" si="0"/>
        <v>5</v>
      </c>
      <c r="F12" s="232" t="s">
        <v>381</v>
      </c>
      <c r="G12" s="256">
        <v>1</v>
      </c>
      <c r="H12" s="266">
        <v>7</v>
      </c>
      <c r="I12" s="254">
        <v>5</v>
      </c>
      <c r="J12" s="254">
        <v>0</v>
      </c>
      <c r="K12" s="255">
        <v>73</v>
      </c>
    </row>
    <row r="13" spans="1:12">
      <c r="A13" s="389"/>
      <c r="B13" s="385"/>
      <c r="C13" s="18" t="s">
        <v>436</v>
      </c>
      <c r="D13" s="242">
        <v>20</v>
      </c>
      <c r="E13" s="183">
        <f t="shared" si="0"/>
        <v>2</v>
      </c>
      <c r="F13" s="232" t="s">
        <v>404</v>
      </c>
      <c r="G13" s="256">
        <v>9.0909090909090912E-2</v>
      </c>
      <c r="H13" s="266">
        <v>0</v>
      </c>
      <c r="I13" s="254">
        <v>0</v>
      </c>
      <c r="J13" s="254">
        <v>1.3636363636363638</v>
      </c>
      <c r="K13" s="255">
        <v>5.454545454545455</v>
      </c>
    </row>
    <row r="14" spans="1:12">
      <c r="A14" s="389"/>
      <c r="B14" s="385" t="s">
        <v>821</v>
      </c>
      <c r="C14" s="18" t="s">
        <v>778</v>
      </c>
      <c r="D14" s="242">
        <v>90</v>
      </c>
      <c r="E14" s="183">
        <f t="shared" si="0"/>
        <v>9</v>
      </c>
      <c r="F14" s="232" t="s">
        <v>382</v>
      </c>
      <c r="G14" s="256">
        <v>0.9</v>
      </c>
      <c r="H14" s="253">
        <v>0.9</v>
      </c>
      <c r="I14" s="254">
        <v>0</v>
      </c>
      <c r="J14" s="254">
        <v>4.5</v>
      </c>
      <c r="K14" s="255">
        <v>21.6</v>
      </c>
      <c r="L14" s="17"/>
    </row>
    <row r="15" spans="1:12">
      <c r="A15" s="389"/>
      <c r="B15" s="385"/>
      <c r="C15" s="18" t="s">
        <v>388</v>
      </c>
      <c r="D15" s="242">
        <v>3</v>
      </c>
      <c r="E15" s="183">
        <f t="shared" si="0"/>
        <v>0.3</v>
      </c>
      <c r="F15" s="232" t="s">
        <v>391</v>
      </c>
      <c r="G15" s="256">
        <v>0.6</v>
      </c>
      <c r="H15" s="253">
        <v>0</v>
      </c>
      <c r="I15" s="254">
        <v>3</v>
      </c>
      <c r="J15" s="254">
        <v>0</v>
      </c>
      <c r="K15" s="255">
        <v>27</v>
      </c>
      <c r="L15" s="17"/>
    </row>
    <row r="16" spans="1:12">
      <c r="A16" s="389"/>
      <c r="B16" s="385"/>
      <c r="C16" s="18" t="s">
        <v>397</v>
      </c>
      <c r="D16" s="242">
        <v>2</v>
      </c>
      <c r="E16" s="183">
        <f t="shared" si="0"/>
        <v>0.2</v>
      </c>
      <c r="F16" s="233" t="s">
        <v>382</v>
      </c>
      <c r="G16" s="257">
        <v>0.02</v>
      </c>
      <c r="H16" s="258">
        <v>0.02</v>
      </c>
      <c r="I16" s="259">
        <v>0</v>
      </c>
      <c r="J16" s="259">
        <v>0.1</v>
      </c>
      <c r="K16" s="255">
        <v>0.48000000000000004</v>
      </c>
      <c r="L16" s="17"/>
    </row>
    <row r="17" spans="1:11">
      <c r="A17" s="390" t="s">
        <v>10</v>
      </c>
      <c r="B17" s="390" t="s">
        <v>822</v>
      </c>
      <c r="C17" s="18" t="s">
        <v>400</v>
      </c>
      <c r="D17" s="20">
        <v>120</v>
      </c>
      <c r="E17" s="183">
        <f t="shared" si="0"/>
        <v>12</v>
      </c>
      <c r="F17" s="232" t="s">
        <v>402</v>
      </c>
      <c r="G17" s="256">
        <v>0.5</v>
      </c>
      <c r="H17" s="266">
        <v>4</v>
      </c>
      <c r="I17" s="254">
        <v>2</v>
      </c>
      <c r="J17" s="254">
        <v>6</v>
      </c>
      <c r="K17" s="255">
        <v>58</v>
      </c>
    </row>
    <row r="18" spans="1:11">
      <c r="A18" s="389"/>
      <c r="B18" s="389"/>
      <c r="C18" s="18" t="s">
        <v>560</v>
      </c>
      <c r="D18" s="242">
        <v>1</v>
      </c>
      <c r="E18" s="183">
        <f t="shared" si="0"/>
        <v>0.1</v>
      </c>
      <c r="F18" s="232" t="s">
        <v>391</v>
      </c>
      <c r="G18" s="256">
        <v>0.13</v>
      </c>
      <c r="H18" s="266">
        <v>0</v>
      </c>
      <c r="I18" s="254">
        <v>0.63</v>
      </c>
      <c r="J18" s="254">
        <v>0</v>
      </c>
      <c r="K18" s="255">
        <v>5.63</v>
      </c>
    </row>
    <row r="19" spans="1:11" ht="17.25" thickBot="1">
      <c r="A19" s="389"/>
      <c r="B19" s="389"/>
      <c r="C19" s="18" t="s">
        <v>409</v>
      </c>
      <c r="D19" s="20">
        <v>2</v>
      </c>
      <c r="E19" s="183">
        <f t="shared" si="0"/>
        <v>0.2</v>
      </c>
      <c r="F19" s="232" t="s">
        <v>391</v>
      </c>
      <c r="G19" s="256">
        <v>0.2857142857142857</v>
      </c>
      <c r="H19" s="253">
        <v>0</v>
      </c>
      <c r="I19" s="254">
        <v>1.4285714285714284</v>
      </c>
      <c r="J19" s="254">
        <v>0</v>
      </c>
      <c r="K19" s="255">
        <v>12.857142857142856</v>
      </c>
    </row>
    <row r="20" spans="1:11" s="71" customFormat="1" ht="23.25" customHeight="1" thickTop="1">
      <c r="A20" s="379" t="s">
        <v>139</v>
      </c>
      <c r="B20" s="396"/>
      <c r="C20" s="41"/>
      <c r="D20" s="42"/>
      <c r="E20" s="84"/>
      <c r="F20" s="42"/>
      <c r="G20" s="96"/>
      <c r="H20" s="97">
        <f>SUM(H3:H19)</f>
        <v>27.52</v>
      </c>
      <c r="I20" s="44">
        <f>SUM(I3:I19)</f>
        <v>22.915714285714284</v>
      </c>
      <c r="J20" s="44">
        <f>SUM(J3:J19)</f>
        <v>97.463636363636354</v>
      </c>
      <c r="K20" s="44">
        <f>H20*4+I20*9+J20*4</f>
        <v>706.17597402597403</v>
      </c>
    </row>
    <row r="21" spans="1:11" s="71" customFormat="1" ht="23.25" customHeight="1">
      <c r="A21" s="386" t="s">
        <v>140</v>
      </c>
      <c r="B21" s="387"/>
      <c r="C21" s="55"/>
      <c r="D21" s="54"/>
      <c r="E21" s="85"/>
      <c r="F21" s="54"/>
      <c r="G21" s="98"/>
      <c r="H21" s="58">
        <f>H20*4/K20</f>
        <v>0.15588182556314373</v>
      </c>
      <c r="I21" s="58">
        <f>I20*9/K20</f>
        <v>0.29205387347806133</v>
      </c>
      <c r="J21" s="58">
        <f>J20*4/K20</f>
        <v>0.55206430095879488</v>
      </c>
      <c r="K21" s="58">
        <f>+H21+I21+J21</f>
        <v>1</v>
      </c>
    </row>
  </sheetData>
  <mergeCells count="14">
    <mergeCell ref="A6:A16"/>
    <mergeCell ref="A20:B20"/>
    <mergeCell ref="A21:B21"/>
    <mergeCell ref="A17:A19"/>
    <mergeCell ref="B6:B11"/>
    <mergeCell ref="B14:B16"/>
    <mergeCell ref="B17:B19"/>
    <mergeCell ref="B12:B13"/>
    <mergeCell ref="A1:B1"/>
    <mergeCell ref="C1:D1"/>
    <mergeCell ref="E1:F1"/>
    <mergeCell ref="H1:K1"/>
    <mergeCell ref="A3:A5"/>
    <mergeCell ref="B3:B5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zoomScale="90" zoomScaleNormal="90" workbookViewId="0">
      <selection activeCell="E28" sqref="E28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1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17" customFormat="1" ht="23.25" customHeight="1" thickBot="1">
      <c r="A2" s="35">
        <v>29</v>
      </c>
      <c r="B2" s="228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39" t="s">
        <v>128</v>
      </c>
      <c r="H2" s="40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90" t="s">
        <v>36</v>
      </c>
      <c r="B3" s="385" t="s">
        <v>823</v>
      </c>
      <c r="C3" s="18" t="s">
        <v>379</v>
      </c>
      <c r="D3" s="100">
        <v>10</v>
      </c>
      <c r="E3" s="183">
        <f t="shared" ref="E3:E28" si="0">D3*$E$1/1000</f>
        <v>1</v>
      </c>
      <c r="F3" s="95" t="s">
        <v>380</v>
      </c>
      <c r="G3" s="263">
        <v>0.5</v>
      </c>
      <c r="H3" s="266">
        <v>1</v>
      </c>
      <c r="I3" s="254">
        <v>0</v>
      </c>
      <c r="J3" s="254">
        <v>7.5</v>
      </c>
      <c r="K3" s="255">
        <v>34</v>
      </c>
    </row>
    <row r="4" spans="1:11">
      <c r="A4" s="389"/>
      <c r="B4" s="385"/>
      <c r="C4" s="18" t="s">
        <v>481</v>
      </c>
      <c r="D4" s="20">
        <v>5</v>
      </c>
      <c r="E4" s="183">
        <f t="shared" si="0"/>
        <v>0.5</v>
      </c>
      <c r="F4" s="232" t="s">
        <v>380</v>
      </c>
      <c r="G4" s="256">
        <v>0.25</v>
      </c>
      <c r="H4" s="266">
        <v>0.5</v>
      </c>
      <c r="I4" s="254">
        <v>0</v>
      </c>
      <c r="J4" s="254">
        <v>3.75</v>
      </c>
      <c r="K4" s="255">
        <v>17</v>
      </c>
    </row>
    <row r="5" spans="1:11">
      <c r="A5" s="389"/>
      <c r="B5" s="385"/>
      <c r="C5" s="18" t="s">
        <v>400</v>
      </c>
      <c r="D5" s="232">
        <v>120</v>
      </c>
      <c r="E5" s="183">
        <f t="shared" si="0"/>
        <v>12</v>
      </c>
      <c r="F5" s="232" t="s">
        <v>402</v>
      </c>
      <c r="G5" s="256">
        <v>0.5</v>
      </c>
      <c r="H5" s="266">
        <v>4</v>
      </c>
      <c r="I5" s="254">
        <v>2</v>
      </c>
      <c r="J5" s="254">
        <v>6</v>
      </c>
      <c r="K5" s="255">
        <v>58</v>
      </c>
    </row>
    <row r="6" spans="1:11">
      <c r="A6" s="389"/>
      <c r="B6" s="385"/>
      <c r="C6" s="18" t="s">
        <v>549</v>
      </c>
      <c r="D6" s="232">
        <v>70</v>
      </c>
      <c r="E6" s="183">
        <f t="shared" si="0"/>
        <v>7</v>
      </c>
      <c r="F6" s="232" t="s">
        <v>404</v>
      </c>
      <c r="G6" s="256">
        <v>0.56000000000000005</v>
      </c>
      <c r="H6" s="266">
        <v>0</v>
      </c>
      <c r="I6" s="254">
        <v>0</v>
      </c>
      <c r="J6" s="254">
        <v>8.4</v>
      </c>
      <c r="K6" s="255">
        <v>33.6</v>
      </c>
    </row>
    <row r="7" spans="1:11">
      <c r="A7" s="389"/>
      <c r="B7" s="385"/>
      <c r="C7" s="18" t="s">
        <v>625</v>
      </c>
      <c r="D7" s="102">
        <v>60</v>
      </c>
      <c r="E7" s="183">
        <f t="shared" si="0"/>
        <v>6</v>
      </c>
      <c r="F7" s="232" t="s">
        <v>404</v>
      </c>
      <c r="G7" s="256">
        <v>0.4</v>
      </c>
      <c r="H7" s="266">
        <v>0</v>
      </c>
      <c r="I7" s="254">
        <v>0</v>
      </c>
      <c r="J7" s="254">
        <v>6</v>
      </c>
      <c r="K7" s="255">
        <v>24</v>
      </c>
    </row>
    <row r="8" spans="1:11">
      <c r="A8" s="390" t="s">
        <v>37</v>
      </c>
      <c r="B8" s="385" t="s">
        <v>612</v>
      </c>
      <c r="C8" s="18" t="s">
        <v>379</v>
      </c>
      <c r="D8" s="232">
        <v>30</v>
      </c>
      <c r="E8" s="183">
        <f t="shared" si="0"/>
        <v>3</v>
      </c>
      <c r="F8" s="232" t="s">
        <v>380</v>
      </c>
      <c r="G8" s="256">
        <v>1.5</v>
      </c>
      <c r="H8" s="266">
        <v>3</v>
      </c>
      <c r="I8" s="254">
        <v>0</v>
      </c>
      <c r="J8" s="254">
        <v>22.5</v>
      </c>
      <c r="K8" s="255">
        <v>102</v>
      </c>
    </row>
    <row r="9" spans="1:11">
      <c r="A9" s="389"/>
      <c r="B9" s="385"/>
      <c r="C9" s="18" t="s">
        <v>613</v>
      </c>
      <c r="D9" s="20">
        <v>20</v>
      </c>
      <c r="E9" s="183">
        <f t="shared" si="0"/>
        <v>2</v>
      </c>
      <c r="F9" s="232" t="s">
        <v>380</v>
      </c>
      <c r="G9" s="256">
        <v>1</v>
      </c>
      <c r="H9" s="266">
        <v>2</v>
      </c>
      <c r="I9" s="254">
        <v>0</v>
      </c>
      <c r="J9" s="254">
        <v>15</v>
      </c>
      <c r="K9" s="255">
        <v>68</v>
      </c>
    </row>
    <row r="10" spans="1:11">
      <c r="A10" s="389"/>
      <c r="B10" s="385" t="s">
        <v>824</v>
      </c>
      <c r="C10" s="18" t="s">
        <v>410</v>
      </c>
      <c r="D10" s="232">
        <v>25</v>
      </c>
      <c r="E10" s="183">
        <f t="shared" si="0"/>
        <v>2.5</v>
      </c>
      <c r="F10" s="232" t="s">
        <v>381</v>
      </c>
      <c r="G10" s="256">
        <v>0.7142857142857143</v>
      </c>
      <c r="H10" s="266">
        <v>5</v>
      </c>
      <c r="I10" s="254">
        <v>3.5714285714285716</v>
      </c>
      <c r="J10" s="254">
        <v>0</v>
      </c>
      <c r="K10" s="255">
        <v>52.142857142857146</v>
      </c>
    </row>
    <row r="11" spans="1:11">
      <c r="A11" s="389"/>
      <c r="B11" s="385"/>
      <c r="C11" s="18" t="s">
        <v>825</v>
      </c>
      <c r="D11" s="20">
        <v>10</v>
      </c>
      <c r="E11" s="183">
        <f t="shared" si="0"/>
        <v>1</v>
      </c>
      <c r="F11" s="232" t="s">
        <v>424</v>
      </c>
      <c r="G11" s="256">
        <v>0.25</v>
      </c>
      <c r="H11" s="266">
        <v>1.75</v>
      </c>
      <c r="I11" s="254">
        <v>0.75</v>
      </c>
      <c r="J11" s="254">
        <v>0</v>
      </c>
      <c r="K11" s="255">
        <v>13.75</v>
      </c>
    </row>
    <row r="12" spans="1:11">
      <c r="A12" s="389"/>
      <c r="B12" s="385"/>
      <c r="C12" s="18" t="s">
        <v>388</v>
      </c>
      <c r="D12" s="20">
        <v>3</v>
      </c>
      <c r="E12" s="183">
        <f t="shared" si="0"/>
        <v>0.3</v>
      </c>
      <c r="F12" s="232" t="s">
        <v>391</v>
      </c>
      <c r="G12" s="256">
        <v>0.6</v>
      </c>
      <c r="H12" s="266">
        <v>0</v>
      </c>
      <c r="I12" s="254">
        <v>3</v>
      </c>
      <c r="J12" s="254">
        <v>0</v>
      </c>
      <c r="K12" s="255">
        <v>27</v>
      </c>
    </row>
    <row r="13" spans="1:11">
      <c r="A13" s="389"/>
      <c r="B13" s="385"/>
      <c r="C13" s="18" t="s">
        <v>414</v>
      </c>
      <c r="D13" s="20" t="s">
        <v>473</v>
      </c>
      <c r="E13" s="183"/>
      <c r="F13" s="232"/>
      <c r="G13" s="256"/>
      <c r="H13" s="266"/>
      <c r="I13" s="254"/>
      <c r="J13" s="254"/>
      <c r="K13" s="255"/>
    </row>
    <row r="14" spans="1:11">
      <c r="A14" s="389"/>
      <c r="B14" s="385"/>
      <c r="C14" s="18" t="s">
        <v>462</v>
      </c>
      <c r="D14" s="232">
        <v>10</v>
      </c>
      <c r="E14" s="183">
        <f t="shared" si="0"/>
        <v>1</v>
      </c>
      <c r="F14" s="232" t="s">
        <v>382</v>
      </c>
      <c r="G14" s="256">
        <v>0.1</v>
      </c>
      <c r="H14" s="266">
        <v>0.1</v>
      </c>
      <c r="I14" s="254">
        <v>0</v>
      </c>
      <c r="J14" s="254">
        <v>0.5</v>
      </c>
      <c r="K14" s="255">
        <v>2.4</v>
      </c>
    </row>
    <row r="15" spans="1:11">
      <c r="A15" s="389"/>
      <c r="B15" s="385" t="s">
        <v>826</v>
      </c>
      <c r="C15" s="18" t="s">
        <v>374</v>
      </c>
      <c r="D15" s="232">
        <v>55</v>
      </c>
      <c r="E15" s="183">
        <f t="shared" si="0"/>
        <v>5.5</v>
      </c>
      <c r="F15" s="232" t="s">
        <v>381</v>
      </c>
      <c r="G15" s="256">
        <v>1</v>
      </c>
      <c r="H15" s="266">
        <v>7</v>
      </c>
      <c r="I15" s="254">
        <v>5</v>
      </c>
      <c r="J15" s="254">
        <v>0</v>
      </c>
      <c r="K15" s="255">
        <v>73</v>
      </c>
    </row>
    <row r="16" spans="1:11">
      <c r="A16" s="389"/>
      <c r="B16" s="385"/>
      <c r="C16" s="18" t="s">
        <v>398</v>
      </c>
      <c r="D16" s="20">
        <v>5</v>
      </c>
      <c r="E16" s="183">
        <f t="shared" si="0"/>
        <v>0.5</v>
      </c>
      <c r="F16" s="232" t="s">
        <v>380</v>
      </c>
      <c r="G16" s="256">
        <v>5.8823529411764705E-2</v>
      </c>
      <c r="H16" s="266">
        <v>0.11764705882352941</v>
      </c>
      <c r="I16" s="254">
        <v>0</v>
      </c>
      <c r="J16" s="254">
        <v>0.88235294117647056</v>
      </c>
      <c r="K16" s="255">
        <v>4</v>
      </c>
    </row>
    <row r="17" spans="1:11">
      <c r="A17" s="389"/>
      <c r="B17" s="385"/>
      <c r="C17" s="18" t="s">
        <v>504</v>
      </c>
      <c r="D17" s="20">
        <v>5</v>
      </c>
      <c r="E17" s="183">
        <f t="shared" si="0"/>
        <v>0.5</v>
      </c>
      <c r="F17" s="232" t="s">
        <v>382</v>
      </c>
      <c r="G17" s="256">
        <v>0.05</v>
      </c>
      <c r="H17" s="266">
        <v>0.05</v>
      </c>
      <c r="I17" s="254">
        <v>0</v>
      </c>
      <c r="J17" s="254">
        <v>0.25</v>
      </c>
      <c r="K17" s="255">
        <v>1.2</v>
      </c>
    </row>
    <row r="18" spans="1:11">
      <c r="A18" s="389"/>
      <c r="B18" s="385"/>
      <c r="C18" s="18" t="s">
        <v>489</v>
      </c>
      <c r="D18" s="232">
        <v>5</v>
      </c>
      <c r="E18" s="183">
        <f t="shared" si="0"/>
        <v>0.5</v>
      </c>
      <c r="F18" s="232" t="s">
        <v>380</v>
      </c>
      <c r="G18" s="256">
        <v>0.25</v>
      </c>
      <c r="H18" s="266">
        <v>0.5</v>
      </c>
      <c r="I18" s="254">
        <v>0</v>
      </c>
      <c r="J18" s="254">
        <v>3.75</v>
      </c>
      <c r="K18" s="255">
        <v>17</v>
      </c>
    </row>
    <row r="19" spans="1:11">
      <c r="A19" s="389"/>
      <c r="B19" s="385"/>
      <c r="C19" s="18" t="s">
        <v>462</v>
      </c>
      <c r="D19" s="232">
        <v>5</v>
      </c>
      <c r="E19" s="183">
        <f t="shared" si="0"/>
        <v>0.5</v>
      </c>
      <c r="F19" s="232" t="s">
        <v>382</v>
      </c>
      <c r="G19" s="256">
        <v>0.05</v>
      </c>
      <c r="H19" s="266">
        <v>0.05</v>
      </c>
      <c r="I19" s="254">
        <v>0</v>
      </c>
      <c r="J19" s="254">
        <v>0.25</v>
      </c>
      <c r="K19" s="255">
        <v>1.2</v>
      </c>
    </row>
    <row r="20" spans="1:11">
      <c r="A20" s="389"/>
      <c r="B20" s="385"/>
      <c r="C20" s="18" t="s">
        <v>388</v>
      </c>
      <c r="D20" s="232">
        <v>4</v>
      </c>
      <c r="E20" s="183">
        <f t="shared" si="0"/>
        <v>0.4</v>
      </c>
      <c r="F20" s="232" t="s">
        <v>391</v>
      </c>
      <c r="G20" s="256">
        <v>0.8</v>
      </c>
      <c r="H20" s="266">
        <v>0</v>
      </c>
      <c r="I20" s="254">
        <v>4</v>
      </c>
      <c r="J20" s="254">
        <v>0</v>
      </c>
      <c r="K20" s="255">
        <v>36</v>
      </c>
    </row>
    <row r="21" spans="1:11">
      <c r="A21" s="389"/>
      <c r="B21" s="381" t="s">
        <v>905</v>
      </c>
      <c r="C21" s="18" t="s">
        <v>828</v>
      </c>
      <c r="D21" s="232">
        <v>80</v>
      </c>
      <c r="E21" s="183">
        <f t="shared" si="0"/>
        <v>8</v>
      </c>
      <c r="F21" s="232" t="s">
        <v>382</v>
      </c>
      <c r="G21" s="256">
        <v>0.8</v>
      </c>
      <c r="H21" s="266">
        <v>0.8</v>
      </c>
      <c r="I21" s="254">
        <v>0</v>
      </c>
      <c r="J21" s="254">
        <v>4</v>
      </c>
      <c r="K21" s="255">
        <v>19.2</v>
      </c>
    </row>
    <row r="22" spans="1:11">
      <c r="A22" s="389"/>
      <c r="B22" s="385"/>
      <c r="C22" s="18" t="s">
        <v>388</v>
      </c>
      <c r="D22" s="232">
        <v>3</v>
      </c>
      <c r="E22" s="183">
        <f t="shared" si="0"/>
        <v>0.3</v>
      </c>
      <c r="F22" s="232" t="s">
        <v>391</v>
      </c>
      <c r="G22" s="256">
        <v>0.6</v>
      </c>
      <c r="H22" s="266">
        <v>0</v>
      </c>
      <c r="I22" s="254">
        <v>3</v>
      </c>
      <c r="J22" s="254">
        <v>0</v>
      </c>
      <c r="K22" s="255">
        <v>27</v>
      </c>
    </row>
    <row r="23" spans="1:11">
      <c r="A23" s="389"/>
      <c r="B23" s="385"/>
      <c r="C23" s="18" t="s">
        <v>617</v>
      </c>
      <c r="D23" s="232">
        <v>1</v>
      </c>
      <c r="E23" s="183">
        <f t="shared" si="0"/>
        <v>0.1</v>
      </c>
      <c r="F23" s="232" t="s">
        <v>382</v>
      </c>
      <c r="G23" s="256">
        <v>0.01</v>
      </c>
      <c r="H23" s="266">
        <v>0.01</v>
      </c>
      <c r="I23" s="254">
        <v>0</v>
      </c>
      <c r="J23" s="254">
        <v>0.05</v>
      </c>
      <c r="K23" s="255">
        <v>0.24</v>
      </c>
    </row>
    <row r="24" spans="1:11">
      <c r="A24" s="389"/>
      <c r="B24" s="385" t="s">
        <v>829</v>
      </c>
      <c r="C24" s="18" t="s">
        <v>830</v>
      </c>
      <c r="D24" s="246">
        <v>30</v>
      </c>
      <c r="E24" s="183">
        <f t="shared" si="0"/>
        <v>3</v>
      </c>
      <c r="F24" s="232" t="s">
        <v>382</v>
      </c>
      <c r="G24" s="256">
        <v>0.3</v>
      </c>
      <c r="H24" s="266">
        <v>0.3</v>
      </c>
      <c r="I24" s="254">
        <v>0</v>
      </c>
      <c r="J24" s="254">
        <v>1.5</v>
      </c>
      <c r="K24" s="255">
        <v>7.2</v>
      </c>
    </row>
    <row r="25" spans="1:11">
      <c r="A25" s="389"/>
      <c r="B25" s="385"/>
      <c r="C25" s="18" t="s">
        <v>558</v>
      </c>
      <c r="D25" s="246">
        <v>10</v>
      </c>
      <c r="E25" s="183">
        <f t="shared" si="0"/>
        <v>1</v>
      </c>
      <c r="F25" s="232" t="s">
        <v>382</v>
      </c>
      <c r="G25" s="256">
        <v>0.1</v>
      </c>
      <c r="H25" s="266">
        <v>0.1</v>
      </c>
      <c r="I25" s="254">
        <v>0</v>
      </c>
      <c r="J25" s="254">
        <v>0.5</v>
      </c>
      <c r="K25" s="255">
        <v>2.4</v>
      </c>
    </row>
    <row r="26" spans="1:11">
      <c r="A26" s="389"/>
      <c r="B26" s="385"/>
      <c r="C26" s="18" t="s">
        <v>552</v>
      </c>
      <c r="D26" s="246">
        <v>10</v>
      </c>
      <c r="E26" s="183">
        <f t="shared" si="0"/>
        <v>1</v>
      </c>
      <c r="F26" s="232" t="s">
        <v>382</v>
      </c>
      <c r="G26" s="256">
        <v>0.1</v>
      </c>
      <c r="H26" s="266">
        <v>0.1</v>
      </c>
      <c r="I26" s="254">
        <v>0</v>
      </c>
      <c r="J26" s="254">
        <v>0.5</v>
      </c>
      <c r="K26" s="255">
        <v>2.4</v>
      </c>
    </row>
    <row r="27" spans="1:11">
      <c r="A27" s="390" t="s">
        <v>10</v>
      </c>
      <c r="B27" s="398" t="s">
        <v>911</v>
      </c>
      <c r="C27" s="229" t="s">
        <v>912</v>
      </c>
      <c r="D27" s="232">
        <v>55</v>
      </c>
      <c r="E27" s="183">
        <f t="shared" si="0"/>
        <v>5.5</v>
      </c>
      <c r="F27" s="232" t="s">
        <v>380</v>
      </c>
      <c r="G27" s="256">
        <v>1</v>
      </c>
      <c r="H27" s="266">
        <v>2</v>
      </c>
      <c r="I27" s="254">
        <v>0</v>
      </c>
      <c r="J27" s="254">
        <v>15</v>
      </c>
      <c r="K27" s="255">
        <v>68</v>
      </c>
    </row>
    <row r="28" spans="1:11">
      <c r="A28" s="389"/>
      <c r="B28" s="389"/>
      <c r="C28" s="229" t="s">
        <v>913</v>
      </c>
      <c r="D28" s="20">
        <v>5</v>
      </c>
      <c r="E28" s="183">
        <f t="shared" si="0"/>
        <v>0.5</v>
      </c>
      <c r="F28" s="232" t="s">
        <v>380</v>
      </c>
      <c r="G28" s="256">
        <v>0.25</v>
      </c>
      <c r="H28" s="266">
        <v>0.5</v>
      </c>
      <c r="I28" s="254">
        <v>0</v>
      </c>
      <c r="J28" s="254">
        <v>3.75</v>
      </c>
      <c r="K28" s="255">
        <v>17</v>
      </c>
    </row>
    <row r="29" spans="1:11" ht="17.25" thickBot="1">
      <c r="A29" s="389"/>
      <c r="B29" s="397"/>
      <c r="C29" s="18" t="s">
        <v>431</v>
      </c>
      <c r="D29" s="232" t="s">
        <v>473</v>
      </c>
      <c r="E29" s="183"/>
      <c r="F29" s="232"/>
      <c r="G29" s="188"/>
      <c r="H29" s="186"/>
      <c r="I29" s="184"/>
      <c r="J29" s="184"/>
      <c r="K29" s="8"/>
    </row>
    <row r="30" spans="1:11" s="104" customFormat="1" ht="24" customHeight="1" thickTop="1">
      <c r="A30" s="379" t="s">
        <v>11</v>
      </c>
      <c r="B30" s="396"/>
      <c r="C30" s="41"/>
      <c r="D30" s="42"/>
      <c r="E30" s="84"/>
      <c r="F30" s="42"/>
      <c r="G30" s="96"/>
      <c r="H30" s="97">
        <f>SUM(H3:H29)</f>
        <v>28.877647058823538</v>
      </c>
      <c r="I30" s="44">
        <f>SUM(I3:I29)</f>
        <v>21.321428571428569</v>
      </c>
      <c r="J30" s="44">
        <f>SUM(J3:J29)</f>
        <v>100.08235294117647</v>
      </c>
      <c r="K30" s="44">
        <f>H30*4+I30*9+J30*4</f>
        <v>707.73285714285714</v>
      </c>
    </row>
    <row r="31" spans="1:11" s="90" customFormat="1" ht="24" customHeight="1">
      <c r="A31" s="386" t="s">
        <v>14</v>
      </c>
      <c r="B31" s="387"/>
      <c r="C31" s="55"/>
      <c r="D31" s="54"/>
      <c r="E31" s="85"/>
      <c r="F31" s="54"/>
      <c r="G31" s="98"/>
      <c r="H31" s="99">
        <f>H30*4/K30</f>
        <v>0.163212131624939</v>
      </c>
      <c r="I31" s="58">
        <f>I30*9/K30</f>
        <v>0.27113741464192498</v>
      </c>
      <c r="J31" s="58">
        <f>J30*4/K30</f>
        <v>0.56565045373313605</v>
      </c>
      <c r="K31" s="58">
        <f>+H31+I31+J31</f>
        <v>1</v>
      </c>
    </row>
  </sheetData>
  <mergeCells count="16">
    <mergeCell ref="A27:A29"/>
    <mergeCell ref="A30:B30"/>
    <mergeCell ref="A31:B31"/>
    <mergeCell ref="A8:A26"/>
    <mergeCell ref="B8:B9"/>
    <mergeCell ref="B10:B14"/>
    <mergeCell ref="B15:B20"/>
    <mergeCell ref="B21:B23"/>
    <mergeCell ref="B24:B26"/>
    <mergeCell ref="B27:B29"/>
    <mergeCell ref="A1:B1"/>
    <mergeCell ref="C1:D1"/>
    <mergeCell ref="E1:F1"/>
    <mergeCell ref="H1:K1"/>
    <mergeCell ref="A3:A7"/>
    <mergeCell ref="B3:B7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zoomScale="90" zoomScaleNormal="90" workbookViewId="0">
      <selection activeCell="B19" sqref="B19:B21"/>
    </sheetView>
  </sheetViews>
  <sheetFormatPr defaultColWidth="9" defaultRowHeight="16.5"/>
  <cols>
    <col min="1" max="1" width="6.375" style="17" customWidth="1"/>
    <col min="2" max="2" width="17.25" style="17" customWidth="1"/>
    <col min="3" max="3" width="12.75" style="26" customWidth="1"/>
    <col min="4" max="4" width="7" style="17" customWidth="1"/>
    <col min="5" max="5" width="8.375" style="86" customWidth="1"/>
    <col min="6" max="6" width="5.875" style="17" customWidth="1"/>
    <col min="7" max="7" width="7.375" style="17" bestFit="1" customWidth="1"/>
    <col min="8" max="8" width="7.125" style="17" customWidth="1"/>
    <col min="9" max="10" width="6.875" style="17" customWidth="1"/>
    <col min="11" max="11" width="7.875" style="17" customWidth="1"/>
    <col min="12" max="16384" width="9" style="19"/>
  </cols>
  <sheetData>
    <row r="1" spans="1:11" ht="29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1" s="17" customFormat="1" ht="23.25" customHeight="1" thickBot="1">
      <c r="A2" s="249">
        <v>30</v>
      </c>
      <c r="B2" s="228" t="s">
        <v>0</v>
      </c>
      <c r="C2" s="36" t="s">
        <v>1</v>
      </c>
      <c r="D2" s="46" t="s">
        <v>40</v>
      </c>
      <c r="E2" s="81" t="s">
        <v>125</v>
      </c>
      <c r="F2" s="36" t="s">
        <v>2</v>
      </c>
      <c r="G2" s="91" t="s">
        <v>128</v>
      </c>
      <c r="H2" s="92" t="s">
        <v>34</v>
      </c>
      <c r="I2" s="46" t="s">
        <v>12</v>
      </c>
      <c r="J2" s="46" t="s">
        <v>13</v>
      </c>
      <c r="K2" s="46" t="s">
        <v>35</v>
      </c>
    </row>
    <row r="3" spans="1:11" ht="17.25" thickTop="1">
      <c r="A3" s="390" t="s">
        <v>36</v>
      </c>
      <c r="B3" s="385" t="s">
        <v>831</v>
      </c>
      <c r="C3" s="18" t="s">
        <v>832</v>
      </c>
      <c r="D3" s="20">
        <v>60</v>
      </c>
      <c r="E3" s="183">
        <f t="shared" ref="E3:E26" si="0">D3*$E$1/1000</f>
        <v>6</v>
      </c>
      <c r="F3" s="232" t="s">
        <v>380</v>
      </c>
      <c r="G3" s="256">
        <v>1.5</v>
      </c>
      <c r="H3" s="266">
        <v>3</v>
      </c>
      <c r="I3" s="254">
        <v>0</v>
      </c>
      <c r="J3" s="254">
        <v>22.5</v>
      </c>
      <c r="K3" s="255">
        <v>102</v>
      </c>
    </row>
    <row r="4" spans="1:11">
      <c r="A4" s="389"/>
      <c r="B4" s="385"/>
      <c r="C4" s="18" t="s">
        <v>458</v>
      </c>
      <c r="D4" s="20">
        <v>10</v>
      </c>
      <c r="E4" s="183">
        <f t="shared" si="0"/>
        <v>1</v>
      </c>
      <c r="F4" s="232" t="s">
        <v>381</v>
      </c>
      <c r="G4" s="256">
        <v>0.28999999999999998</v>
      </c>
      <c r="H4" s="266">
        <v>2</v>
      </c>
      <c r="I4" s="254">
        <v>1.43</v>
      </c>
      <c r="J4" s="254">
        <v>0</v>
      </c>
      <c r="K4" s="255">
        <v>20.86</v>
      </c>
    </row>
    <row r="5" spans="1:11">
      <c r="A5" s="389"/>
      <c r="B5" s="385"/>
      <c r="C5" s="18" t="s">
        <v>420</v>
      </c>
      <c r="D5" s="20">
        <v>10</v>
      </c>
      <c r="E5" s="183">
        <f t="shared" si="0"/>
        <v>1</v>
      </c>
      <c r="F5" s="232" t="s">
        <v>382</v>
      </c>
      <c r="G5" s="256">
        <v>0.1</v>
      </c>
      <c r="H5" s="266">
        <v>0.1</v>
      </c>
      <c r="I5" s="254">
        <v>0</v>
      </c>
      <c r="J5" s="254">
        <v>0.5</v>
      </c>
      <c r="K5" s="255">
        <v>2.4</v>
      </c>
    </row>
    <row r="6" spans="1:11">
      <c r="A6" s="389"/>
      <c r="B6" s="385"/>
      <c r="C6" s="18" t="s">
        <v>552</v>
      </c>
      <c r="D6" s="242">
        <v>10</v>
      </c>
      <c r="E6" s="183">
        <f t="shared" si="0"/>
        <v>1</v>
      </c>
      <c r="F6" s="232" t="s">
        <v>382</v>
      </c>
      <c r="G6" s="256">
        <v>0.1</v>
      </c>
      <c r="H6" s="266">
        <v>0.1</v>
      </c>
      <c r="I6" s="254">
        <v>0</v>
      </c>
      <c r="J6" s="254">
        <v>0.5</v>
      </c>
      <c r="K6" s="255">
        <v>2.4</v>
      </c>
    </row>
    <row r="7" spans="1:11">
      <c r="A7" s="389"/>
      <c r="B7" s="385"/>
      <c r="C7" s="18" t="s">
        <v>476</v>
      </c>
      <c r="D7" s="20">
        <v>1</v>
      </c>
      <c r="E7" s="183">
        <f t="shared" si="0"/>
        <v>0.1</v>
      </c>
      <c r="F7" s="232" t="s">
        <v>391</v>
      </c>
      <c r="G7" s="256">
        <v>0.2</v>
      </c>
      <c r="H7" s="266">
        <v>0</v>
      </c>
      <c r="I7" s="254">
        <v>1</v>
      </c>
      <c r="J7" s="254">
        <v>0</v>
      </c>
      <c r="K7" s="255">
        <v>9</v>
      </c>
    </row>
    <row r="8" spans="1:11">
      <c r="A8" s="390" t="s">
        <v>37</v>
      </c>
      <c r="B8" s="385" t="s">
        <v>833</v>
      </c>
      <c r="C8" s="18" t="s">
        <v>379</v>
      </c>
      <c r="D8" s="242">
        <v>40</v>
      </c>
      <c r="E8" s="183">
        <f t="shared" si="0"/>
        <v>4</v>
      </c>
      <c r="F8" s="232" t="s">
        <v>380</v>
      </c>
      <c r="G8" s="256">
        <v>2</v>
      </c>
      <c r="H8" s="266">
        <v>4</v>
      </c>
      <c r="I8" s="254">
        <v>0</v>
      </c>
      <c r="J8" s="254">
        <v>30</v>
      </c>
      <c r="K8" s="255">
        <v>136</v>
      </c>
    </row>
    <row r="9" spans="1:11">
      <c r="A9" s="389"/>
      <c r="B9" s="385"/>
      <c r="C9" s="18" t="s">
        <v>834</v>
      </c>
      <c r="D9" s="242">
        <v>60</v>
      </c>
      <c r="E9" s="183">
        <f t="shared" si="0"/>
        <v>6</v>
      </c>
      <c r="F9" s="232" t="s">
        <v>380</v>
      </c>
      <c r="G9" s="256">
        <v>0.70588235294117652</v>
      </c>
      <c r="H9" s="266">
        <v>1.411764705882353</v>
      </c>
      <c r="I9" s="254">
        <v>0</v>
      </c>
      <c r="J9" s="254">
        <v>10.588235294117649</v>
      </c>
      <c r="K9" s="255">
        <v>48.000000000000007</v>
      </c>
    </row>
    <row r="10" spans="1:11">
      <c r="A10" s="389"/>
      <c r="B10" s="385" t="s">
        <v>835</v>
      </c>
      <c r="C10" s="18" t="s">
        <v>375</v>
      </c>
      <c r="D10" s="20">
        <v>30</v>
      </c>
      <c r="E10" s="183">
        <f t="shared" si="0"/>
        <v>3</v>
      </c>
      <c r="F10" s="232" t="s">
        <v>381</v>
      </c>
      <c r="G10" s="256">
        <v>0.86</v>
      </c>
      <c r="H10" s="266">
        <v>6</v>
      </c>
      <c r="I10" s="254">
        <v>4.29</v>
      </c>
      <c r="J10" s="254">
        <v>0</v>
      </c>
      <c r="K10" s="255">
        <v>62.57</v>
      </c>
    </row>
    <row r="11" spans="1:11">
      <c r="A11" s="389"/>
      <c r="B11" s="385"/>
      <c r="C11" s="18" t="s">
        <v>479</v>
      </c>
      <c r="D11" s="242">
        <v>10</v>
      </c>
      <c r="E11" s="183">
        <f t="shared" si="0"/>
        <v>1</v>
      </c>
      <c r="F11" s="232" t="s">
        <v>402</v>
      </c>
      <c r="G11" s="256">
        <v>0.22</v>
      </c>
      <c r="H11" s="266">
        <v>1.78</v>
      </c>
      <c r="I11" s="254">
        <v>0.89</v>
      </c>
      <c r="J11" s="254">
        <v>2.67</v>
      </c>
      <c r="K11" s="255">
        <v>25.78</v>
      </c>
    </row>
    <row r="12" spans="1:11">
      <c r="A12" s="389"/>
      <c r="B12" s="385"/>
      <c r="C12" s="18" t="s">
        <v>836</v>
      </c>
      <c r="D12" s="242">
        <v>10</v>
      </c>
      <c r="E12" s="183">
        <f t="shared" si="0"/>
        <v>1</v>
      </c>
      <c r="F12" s="232" t="s">
        <v>382</v>
      </c>
      <c r="G12" s="256">
        <v>0.1</v>
      </c>
      <c r="H12" s="266">
        <v>0.1</v>
      </c>
      <c r="I12" s="254">
        <v>0</v>
      </c>
      <c r="J12" s="254">
        <v>0.5</v>
      </c>
      <c r="K12" s="255">
        <v>2.4</v>
      </c>
    </row>
    <row r="13" spans="1:11">
      <c r="A13" s="389"/>
      <c r="B13" s="385"/>
      <c r="C13" s="18" t="s">
        <v>837</v>
      </c>
      <c r="D13" s="242">
        <v>10</v>
      </c>
      <c r="E13" s="183">
        <f t="shared" si="0"/>
        <v>1</v>
      </c>
      <c r="F13" s="232" t="s">
        <v>382</v>
      </c>
      <c r="G13" s="256">
        <v>0.1</v>
      </c>
      <c r="H13" s="266">
        <v>0.1</v>
      </c>
      <c r="I13" s="254">
        <v>0</v>
      </c>
      <c r="J13" s="254">
        <v>0.5</v>
      </c>
      <c r="K13" s="255">
        <v>2.4</v>
      </c>
    </row>
    <row r="14" spans="1:11">
      <c r="A14" s="389"/>
      <c r="B14" s="385"/>
      <c r="C14" s="18" t="s">
        <v>434</v>
      </c>
      <c r="D14" s="242">
        <v>5</v>
      </c>
      <c r="E14" s="183">
        <f t="shared" si="0"/>
        <v>0.5</v>
      </c>
      <c r="F14" s="232" t="s">
        <v>391</v>
      </c>
      <c r="G14" s="256">
        <v>0.42</v>
      </c>
      <c r="H14" s="266">
        <v>0</v>
      </c>
      <c r="I14" s="254">
        <v>2.08</v>
      </c>
      <c r="J14" s="254">
        <v>0</v>
      </c>
      <c r="K14" s="255">
        <v>18.75</v>
      </c>
    </row>
    <row r="15" spans="1:11">
      <c r="A15" s="389"/>
      <c r="B15" s="385" t="s">
        <v>838</v>
      </c>
      <c r="C15" s="18" t="s">
        <v>722</v>
      </c>
      <c r="D15" s="242">
        <v>50</v>
      </c>
      <c r="E15" s="183">
        <f t="shared" si="0"/>
        <v>5</v>
      </c>
      <c r="F15" s="232" t="s">
        <v>404</v>
      </c>
      <c r="G15" s="256">
        <v>0.52631578947368418</v>
      </c>
      <c r="H15" s="266">
        <v>0</v>
      </c>
      <c r="I15" s="254">
        <v>0</v>
      </c>
      <c r="J15" s="254">
        <v>7.8947368421052628</v>
      </c>
      <c r="K15" s="255">
        <v>31.578947368421051</v>
      </c>
    </row>
    <row r="16" spans="1:11">
      <c r="A16" s="389"/>
      <c r="B16" s="385"/>
      <c r="C16" s="18" t="s">
        <v>830</v>
      </c>
      <c r="D16" s="242">
        <v>30</v>
      </c>
      <c r="E16" s="183">
        <f t="shared" si="0"/>
        <v>3</v>
      </c>
      <c r="F16" s="232" t="s">
        <v>382</v>
      </c>
      <c r="G16" s="256">
        <v>0.3</v>
      </c>
      <c r="H16" s="266">
        <v>0.3</v>
      </c>
      <c r="I16" s="254">
        <v>0</v>
      </c>
      <c r="J16" s="254">
        <v>1.5</v>
      </c>
      <c r="K16" s="255">
        <v>7.2</v>
      </c>
    </row>
    <row r="17" spans="1:11">
      <c r="A17" s="389"/>
      <c r="B17" s="385"/>
      <c r="C17" s="18" t="s">
        <v>670</v>
      </c>
      <c r="D17" s="242">
        <v>10</v>
      </c>
      <c r="E17" s="183">
        <f t="shared" si="0"/>
        <v>1</v>
      </c>
      <c r="F17" s="232" t="s">
        <v>424</v>
      </c>
      <c r="G17" s="256">
        <v>0.28000000000000003</v>
      </c>
      <c r="H17" s="253">
        <v>1.98</v>
      </c>
      <c r="I17" s="254">
        <v>0.85</v>
      </c>
      <c r="J17" s="254">
        <v>0</v>
      </c>
      <c r="K17" s="255">
        <v>15.58</v>
      </c>
    </row>
    <row r="18" spans="1:11">
      <c r="A18" s="389"/>
      <c r="B18" s="385"/>
      <c r="C18" s="18" t="s">
        <v>754</v>
      </c>
      <c r="D18" s="242">
        <v>8</v>
      </c>
      <c r="E18" s="183">
        <f t="shared" si="0"/>
        <v>0.8</v>
      </c>
      <c r="F18" s="233" t="s">
        <v>391</v>
      </c>
      <c r="G18" s="257">
        <v>1</v>
      </c>
      <c r="H18" s="258">
        <v>0</v>
      </c>
      <c r="I18" s="259">
        <v>5</v>
      </c>
      <c r="J18" s="259">
        <v>0</v>
      </c>
      <c r="K18" s="255">
        <v>45</v>
      </c>
    </row>
    <row r="19" spans="1:11">
      <c r="A19" s="389"/>
      <c r="B19" s="381" t="s">
        <v>906</v>
      </c>
      <c r="C19" s="18" t="s">
        <v>657</v>
      </c>
      <c r="D19" s="242">
        <v>80</v>
      </c>
      <c r="E19" s="183">
        <f t="shared" si="0"/>
        <v>8</v>
      </c>
      <c r="F19" s="233" t="s">
        <v>382</v>
      </c>
      <c r="G19" s="257">
        <v>0.8</v>
      </c>
      <c r="H19" s="258">
        <v>0.8</v>
      </c>
      <c r="I19" s="259">
        <v>0</v>
      </c>
      <c r="J19" s="259">
        <v>4</v>
      </c>
      <c r="K19" s="255">
        <v>19.2</v>
      </c>
    </row>
    <row r="20" spans="1:11">
      <c r="A20" s="389"/>
      <c r="B20" s="385"/>
      <c r="C20" s="18" t="s">
        <v>388</v>
      </c>
      <c r="D20" s="242">
        <v>3</v>
      </c>
      <c r="E20" s="183">
        <f t="shared" si="0"/>
        <v>0.3</v>
      </c>
      <c r="F20" s="232" t="s">
        <v>391</v>
      </c>
      <c r="G20" s="256">
        <v>0.6</v>
      </c>
      <c r="H20" s="266">
        <v>0</v>
      </c>
      <c r="I20" s="254">
        <v>3</v>
      </c>
      <c r="J20" s="254">
        <v>0</v>
      </c>
      <c r="K20" s="255">
        <v>27</v>
      </c>
    </row>
    <row r="21" spans="1:11">
      <c r="A21" s="389"/>
      <c r="B21" s="385"/>
      <c r="C21" s="18" t="s">
        <v>522</v>
      </c>
      <c r="D21" s="242">
        <v>10</v>
      </c>
      <c r="E21" s="183">
        <f t="shared" si="0"/>
        <v>1</v>
      </c>
      <c r="F21" s="232" t="s">
        <v>382</v>
      </c>
      <c r="G21" s="256">
        <v>0.1</v>
      </c>
      <c r="H21" s="266">
        <v>0.1</v>
      </c>
      <c r="I21" s="254">
        <v>0</v>
      </c>
      <c r="J21" s="254">
        <v>0.5</v>
      </c>
      <c r="K21" s="255">
        <v>2.4</v>
      </c>
    </row>
    <row r="22" spans="1:11">
      <c r="A22" s="389"/>
      <c r="B22" s="385" t="s">
        <v>840</v>
      </c>
      <c r="C22" s="18" t="s">
        <v>841</v>
      </c>
      <c r="D22" s="242">
        <v>30</v>
      </c>
      <c r="E22" s="183">
        <f t="shared" si="0"/>
        <v>3</v>
      </c>
      <c r="F22" s="232" t="s">
        <v>380</v>
      </c>
      <c r="G22" s="256">
        <v>0.3</v>
      </c>
      <c r="H22" s="266">
        <v>0.6</v>
      </c>
      <c r="I22" s="254">
        <v>0</v>
      </c>
      <c r="J22" s="254">
        <v>4.5</v>
      </c>
      <c r="K22" s="255">
        <v>20.399999999999999</v>
      </c>
    </row>
    <row r="23" spans="1:11">
      <c r="A23" s="389"/>
      <c r="B23" s="385"/>
      <c r="C23" s="18" t="s">
        <v>464</v>
      </c>
      <c r="D23" s="242">
        <v>10</v>
      </c>
      <c r="E23" s="183">
        <f t="shared" ref="E23:E25" si="1">D23*$E$1/1000</f>
        <v>1</v>
      </c>
      <c r="F23" s="232" t="s">
        <v>381</v>
      </c>
      <c r="G23" s="256">
        <v>0.11</v>
      </c>
      <c r="H23" s="266">
        <v>0.8</v>
      </c>
      <c r="I23" s="254">
        <v>0.56999999999999995</v>
      </c>
      <c r="J23" s="254">
        <v>0</v>
      </c>
      <c r="K23" s="255">
        <v>8.34</v>
      </c>
    </row>
    <row r="24" spans="1:11">
      <c r="A24" s="389"/>
      <c r="B24" s="385"/>
      <c r="C24" s="18" t="s">
        <v>590</v>
      </c>
      <c r="D24" s="242">
        <v>10</v>
      </c>
      <c r="E24" s="183">
        <f t="shared" si="1"/>
        <v>1</v>
      </c>
      <c r="F24" s="232" t="s">
        <v>404</v>
      </c>
      <c r="G24" s="256">
        <v>0.5</v>
      </c>
      <c r="H24" s="266">
        <v>0</v>
      </c>
      <c r="I24" s="254">
        <v>0</v>
      </c>
      <c r="J24" s="254">
        <v>7.5</v>
      </c>
      <c r="K24" s="255">
        <v>30</v>
      </c>
    </row>
    <row r="25" spans="1:11">
      <c r="A25" s="390" t="s">
        <v>10</v>
      </c>
      <c r="B25" s="385" t="s">
        <v>842</v>
      </c>
      <c r="C25" s="18" t="s">
        <v>400</v>
      </c>
      <c r="D25" s="242">
        <v>60</v>
      </c>
      <c r="E25" s="183">
        <f t="shared" si="1"/>
        <v>6</v>
      </c>
      <c r="F25" s="232" t="s">
        <v>402</v>
      </c>
      <c r="G25" s="256">
        <v>0.25</v>
      </c>
      <c r="H25" s="266">
        <v>2</v>
      </c>
      <c r="I25" s="254">
        <v>1</v>
      </c>
      <c r="J25" s="254">
        <v>3</v>
      </c>
      <c r="K25" s="255">
        <v>29</v>
      </c>
    </row>
    <row r="26" spans="1:11" ht="17.25" thickBot="1">
      <c r="A26" s="389"/>
      <c r="B26" s="385"/>
      <c r="C26" s="229" t="s">
        <v>843</v>
      </c>
      <c r="D26" s="20">
        <v>60</v>
      </c>
      <c r="E26" s="183">
        <f t="shared" si="0"/>
        <v>6</v>
      </c>
      <c r="F26" s="232" t="s">
        <v>402</v>
      </c>
      <c r="G26" s="256">
        <v>0.25</v>
      </c>
      <c r="H26" s="266">
        <v>2</v>
      </c>
      <c r="I26" s="254">
        <v>1</v>
      </c>
      <c r="J26" s="254">
        <v>3</v>
      </c>
      <c r="K26" s="255">
        <v>29</v>
      </c>
    </row>
    <row r="27" spans="1:11" s="71" customFormat="1" ht="25.5" customHeight="1" thickTop="1">
      <c r="A27" s="379" t="s">
        <v>118</v>
      </c>
      <c r="B27" s="380"/>
      <c r="C27" s="41"/>
      <c r="D27" s="42"/>
      <c r="E27" s="84"/>
      <c r="F27" s="42"/>
      <c r="G27" s="96"/>
      <c r="H27" s="97">
        <f>SUM(H3:H26)</f>
        <v>27.17176470588236</v>
      </c>
      <c r="I27" s="44">
        <f>SUM(I3:I26)</f>
        <v>21.11</v>
      </c>
      <c r="J27" s="44">
        <f>SUM(J3:J26)</f>
        <v>99.652972136222914</v>
      </c>
      <c r="K27" s="44">
        <f>SUM(K3:K26)</f>
        <v>697.25894736842099</v>
      </c>
    </row>
    <row r="28" spans="1:11" s="93" customFormat="1" ht="25.5" customHeight="1">
      <c r="A28" s="386" t="s">
        <v>119</v>
      </c>
      <c r="B28" s="387"/>
      <c r="C28" s="55"/>
      <c r="D28" s="54"/>
      <c r="E28" s="85"/>
      <c r="F28" s="54"/>
      <c r="G28" s="98"/>
      <c r="H28" s="99">
        <f>H27*4/K27</f>
        <v>0.1558776107983034</v>
      </c>
      <c r="I28" s="251">
        <f>I27*9/K27</f>
        <v>0.27248126498348424</v>
      </c>
      <c r="J28" s="58">
        <f>J27*4/K27</f>
        <v>0.57168414984034788</v>
      </c>
      <c r="K28" s="58">
        <f>+H28+I28+J28</f>
        <v>1.0000430256221355</v>
      </c>
    </row>
  </sheetData>
  <mergeCells count="16">
    <mergeCell ref="A27:B27"/>
    <mergeCell ref="A28:B28"/>
    <mergeCell ref="A8:A24"/>
    <mergeCell ref="B10:B14"/>
    <mergeCell ref="A25:A26"/>
    <mergeCell ref="B25:B26"/>
    <mergeCell ref="B22:B24"/>
    <mergeCell ref="B19:B21"/>
    <mergeCell ref="B15:B18"/>
    <mergeCell ref="B8:B9"/>
    <mergeCell ref="C1:D1"/>
    <mergeCell ref="E1:F1"/>
    <mergeCell ref="H1:K1"/>
    <mergeCell ref="A3:A7"/>
    <mergeCell ref="A1:B1"/>
    <mergeCell ref="B3:B7"/>
  </mergeCells>
  <phoneticPr fontId="5" type="noConversion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5" workbookViewId="0">
      <selection activeCell="B17" sqref="B17:B20"/>
    </sheetView>
  </sheetViews>
  <sheetFormatPr defaultColWidth="9" defaultRowHeight="16.5"/>
  <cols>
    <col min="1" max="1" width="6.375" style="132" customWidth="1"/>
    <col min="2" max="2" width="16.875" style="110" customWidth="1"/>
    <col min="3" max="3" width="13.75" style="106" customWidth="1"/>
    <col min="4" max="4" width="7.25" style="133" customWidth="1"/>
    <col min="5" max="5" width="10" style="133" customWidth="1"/>
    <col min="6" max="6" width="5.875" style="133" customWidth="1"/>
    <col min="7" max="7" width="7.375" style="134" customWidth="1"/>
    <col min="8" max="8" width="7.125" style="134" customWidth="1"/>
    <col min="9" max="9" width="6.75" style="134" customWidth="1"/>
    <col min="10" max="10" width="6.875" style="134" customWidth="1"/>
    <col min="11" max="11" width="8" style="134" customWidth="1"/>
    <col min="12" max="16384" width="9" style="106"/>
  </cols>
  <sheetData>
    <row r="1" spans="1:13" ht="32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3" s="110" customFormat="1" ht="23.25" customHeight="1" thickBot="1">
      <c r="A2" s="107">
        <v>2</v>
      </c>
      <c r="B2" s="46" t="s">
        <v>0</v>
      </c>
      <c r="C2" s="46" t="s">
        <v>1</v>
      </c>
      <c r="D2" s="46" t="s">
        <v>40</v>
      </c>
      <c r="E2" s="72" t="s">
        <v>154</v>
      </c>
      <c r="F2" s="46" t="s">
        <v>2</v>
      </c>
      <c r="G2" s="108" t="s">
        <v>128</v>
      </c>
      <c r="H2" s="109" t="s">
        <v>34</v>
      </c>
      <c r="I2" s="46" t="s">
        <v>12</v>
      </c>
      <c r="J2" s="46" t="s">
        <v>13</v>
      </c>
      <c r="K2" s="46" t="s">
        <v>155</v>
      </c>
      <c r="M2" s="111"/>
    </row>
    <row r="3" spans="1:13" ht="17.25" thickTop="1">
      <c r="A3" s="350" t="s">
        <v>156</v>
      </c>
      <c r="B3" s="352" t="s">
        <v>406</v>
      </c>
      <c r="C3" s="112" t="s">
        <v>405</v>
      </c>
      <c r="D3" s="10">
        <v>45</v>
      </c>
      <c r="E3" s="183">
        <f>D3*$E$1/1000</f>
        <v>4.5</v>
      </c>
      <c r="F3" s="10" t="s">
        <v>380</v>
      </c>
      <c r="G3" s="287">
        <v>0.81818181818181823</v>
      </c>
      <c r="H3" s="113">
        <v>1.6363636363636365</v>
      </c>
      <c r="I3" s="114">
        <v>0</v>
      </c>
      <c r="J3" s="114">
        <v>12.272727272727273</v>
      </c>
      <c r="K3" s="114">
        <v>55.63636363636364</v>
      </c>
    </row>
    <row r="4" spans="1:13">
      <c r="A4" s="342"/>
      <c r="B4" s="353"/>
      <c r="C4" s="112" t="s">
        <v>400</v>
      </c>
      <c r="D4" s="10">
        <v>200</v>
      </c>
      <c r="E4" s="183">
        <f t="shared" ref="E4:E28" si="0">D4*$E$1/1000</f>
        <v>20</v>
      </c>
      <c r="F4" s="10" t="s">
        <v>402</v>
      </c>
      <c r="G4" s="287">
        <v>0.83333333333333337</v>
      </c>
      <c r="H4" s="113">
        <v>6.666666666666667</v>
      </c>
      <c r="I4" s="114">
        <v>3.3333333333333335</v>
      </c>
      <c r="J4" s="114">
        <v>10</v>
      </c>
      <c r="K4" s="114">
        <v>96.666666666666671</v>
      </c>
    </row>
    <row r="5" spans="1:13">
      <c r="A5" s="342"/>
      <c r="B5" s="354"/>
      <c r="C5" s="112" t="s">
        <v>407</v>
      </c>
      <c r="D5" s="10">
        <v>70</v>
      </c>
      <c r="E5" s="183">
        <f t="shared" si="0"/>
        <v>7</v>
      </c>
      <c r="F5" s="10" t="s">
        <v>404</v>
      </c>
      <c r="G5" s="288">
        <v>1</v>
      </c>
      <c r="H5" s="113">
        <v>0</v>
      </c>
      <c r="I5" s="114">
        <v>0</v>
      </c>
      <c r="J5" s="114">
        <v>15</v>
      </c>
      <c r="K5" s="114">
        <v>60</v>
      </c>
    </row>
    <row r="6" spans="1:13">
      <c r="A6" s="341" t="s">
        <v>157</v>
      </c>
      <c r="B6" s="358" t="s">
        <v>408</v>
      </c>
      <c r="C6" s="117" t="s">
        <v>379</v>
      </c>
      <c r="D6" s="11">
        <v>40</v>
      </c>
      <c r="E6" s="183">
        <f t="shared" si="0"/>
        <v>4</v>
      </c>
      <c r="F6" s="11" t="s">
        <v>380</v>
      </c>
      <c r="G6" s="289">
        <v>2</v>
      </c>
      <c r="H6" s="113">
        <v>4</v>
      </c>
      <c r="I6" s="114">
        <v>0</v>
      </c>
      <c r="J6" s="114">
        <v>30</v>
      </c>
      <c r="K6" s="114">
        <v>136</v>
      </c>
    </row>
    <row r="7" spans="1:13">
      <c r="A7" s="342"/>
      <c r="B7" s="358"/>
      <c r="C7" s="112" t="s">
        <v>409</v>
      </c>
      <c r="D7" s="11">
        <v>4</v>
      </c>
      <c r="E7" s="183">
        <f t="shared" si="0"/>
        <v>0.4</v>
      </c>
      <c r="F7" s="11" t="s">
        <v>391</v>
      </c>
      <c r="G7" s="289">
        <v>0.5</v>
      </c>
      <c r="H7" s="113">
        <v>0</v>
      </c>
      <c r="I7" s="114">
        <v>2.5</v>
      </c>
      <c r="J7" s="114">
        <v>0</v>
      </c>
      <c r="K7" s="114">
        <v>22.5</v>
      </c>
    </row>
    <row r="8" spans="1:13">
      <c r="A8" s="342"/>
      <c r="B8" s="358" t="s">
        <v>413</v>
      </c>
      <c r="C8" s="112" t="s">
        <v>410</v>
      </c>
      <c r="D8" s="10">
        <v>20</v>
      </c>
      <c r="E8" s="183">
        <f t="shared" si="0"/>
        <v>2</v>
      </c>
      <c r="F8" s="10" t="s">
        <v>381</v>
      </c>
      <c r="G8" s="290">
        <v>0.5714285714285714</v>
      </c>
      <c r="H8" s="113">
        <v>4</v>
      </c>
      <c r="I8" s="114">
        <v>2.8571428571428568</v>
      </c>
      <c r="J8" s="114">
        <v>0</v>
      </c>
      <c r="K8" s="114">
        <v>41.714285714285708</v>
      </c>
    </row>
    <row r="9" spans="1:13">
      <c r="A9" s="342"/>
      <c r="B9" s="358"/>
      <c r="C9" s="112" t="s">
        <v>411</v>
      </c>
      <c r="D9" s="10">
        <v>10</v>
      </c>
      <c r="E9" s="183">
        <f t="shared" si="0"/>
        <v>1</v>
      </c>
      <c r="F9" s="10" t="s">
        <v>382</v>
      </c>
      <c r="G9" s="290">
        <v>0.1</v>
      </c>
      <c r="H9" s="113">
        <v>0.1</v>
      </c>
      <c r="I9" s="114">
        <v>0</v>
      </c>
      <c r="J9" s="114">
        <v>0.5</v>
      </c>
      <c r="K9" s="114">
        <v>2.4</v>
      </c>
    </row>
    <row r="10" spans="1:13">
      <c r="A10" s="342"/>
      <c r="B10" s="358"/>
      <c r="C10" s="112" t="s">
        <v>412</v>
      </c>
      <c r="D10" s="10">
        <v>10</v>
      </c>
      <c r="E10" s="183">
        <f t="shared" si="0"/>
        <v>1</v>
      </c>
      <c r="F10" s="10" t="s">
        <v>382</v>
      </c>
      <c r="G10" s="290">
        <v>0.1</v>
      </c>
      <c r="H10" s="113">
        <v>0.1</v>
      </c>
      <c r="I10" s="114">
        <v>0</v>
      </c>
      <c r="J10" s="114">
        <v>0.5</v>
      </c>
      <c r="K10" s="114">
        <v>2.4</v>
      </c>
    </row>
    <row r="11" spans="1:13">
      <c r="A11" s="342"/>
      <c r="B11" s="358"/>
      <c r="C11" s="112" t="s">
        <v>397</v>
      </c>
      <c r="D11" s="10">
        <v>2</v>
      </c>
      <c r="E11" s="183">
        <f t="shared" si="0"/>
        <v>0.2</v>
      </c>
      <c r="F11" s="10" t="s">
        <v>382</v>
      </c>
      <c r="G11" s="290">
        <v>0.02</v>
      </c>
      <c r="H11" s="113">
        <v>0.02</v>
      </c>
      <c r="I11" s="114">
        <v>0</v>
      </c>
      <c r="J11" s="114">
        <v>0.1</v>
      </c>
      <c r="K11" s="114">
        <v>0.48000000000000004</v>
      </c>
    </row>
    <row r="12" spans="1:13">
      <c r="A12" s="342"/>
      <c r="B12" s="358"/>
      <c r="C12" s="137" t="s">
        <v>388</v>
      </c>
      <c r="D12" s="10">
        <v>3</v>
      </c>
      <c r="E12" s="183">
        <f t="shared" si="0"/>
        <v>0.3</v>
      </c>
      <c r="F12" s="10" t="s">
        <v>391</v>
      </c>
      <c r="G12" s="290">
        <v>0.6</v>
      </c>
      <c r="H12" s="113">
        <v>0</v>
      </c>
      <c r="I12" s="114">
        <v>3</v>
      </c>
      <c r="J12" s="114">
        <v>0</v>
      </c>
      <c r="K12" s="114">
        <v>27</v>
      </c>
    </row>
    <row r="13" spans="1:13">
      <c r="A13" s="342"/>
      <c r="B13" s="358"/>
      <c r="C13" s="112" t="s">
        <v>414</v>
      </c>
      <c r="D13" s="10" t="s">
        <v>390</v>
      </c>
      <c r="E13" s="183"/>
      <c r="F13" s="10"/>
      <c r="G13" s="290"/>
      <c r="H13" s="113"/>
      <c r="I13" s="114"/>
      <c r="J13" s="114"/>
      <c r="K13" s="114">
        <f>+H13*4+I13*9+J13*4</f>
        <v>0</v>
      </c>
    </row>
    <row r="14" spans="1:13">
      <c r="A14" s="342"/>
      <c r="B14" s="358" t="s">
        <v>416</v>
      </c>
      <c r="C14" s="112" t="s">
        <v>417</v>
      </c>
      <c r="D14" s="9">
        <v>70</v>
      </c>
      <c r="E14" s="183">
        <f t="shared" si="0"/>
        <v>7</v>
      </c>
      <c r="F14" s="9" t="s">
        <v>380</v>
      </c>
      <c r="G14" s="291">
        <v>0.77777777777777779</v>
      </c>
      <c r="H14" s="113">
        <v>1.5555555555555556</v>
      </c>
      <c r="I14" s="114">
        <v>0</v>
      </c>
      <c r="J14" s="114">
        <v>11.666666666666666</v>
      </c>
      <c r="K14" s="114">
        <v>52.888888888888886</v>
      </c>
    </row>
    <row r="15" spans="1:13">
      <c r="A15" s="342"/>
      <c r="B15" s="358"/>
      <c r="C15" s="117" t="s">
        <v>415</v>
      </c>
      <c r="D15" s="11">
        <v>20</v>
      </c>
      <c r="E15" s="183">
        <f t="shared" si="0"/>
        <v>2</v>
      </c>
      <c r="F15" s="11" t="s">
        <v>382</v>
      </c>
      <c r="G15" s="289">
        <v>0.2</v>
      </c>
      <c r="H15" s="113">
        <v>0.2</v>
      </c>
      <c r="I15" s="114">
        <v>0</v>
      </c>
      <c r="J15" s="114">
        <v>1</v>
      </c>
      <c r="K15" s="114">
        <v>4.8</v>
      </c>
    </row>
    <row r="16" spans="1:13">
      <c r="A16" s="342"/>
      <c r="B16" s="358"/>
      <c r="C16" s="112" t="s">
        <v>418</v>
      </c>
      <c r="D16" s="10" t="s">
        <v>390</v>
      </c>
      <c r="E16" s="183"/>
      <c r="F16" s="10"/>
      <c r="G16" s="290"/>
      <c r="H16" s="113"/>
      <c r="I16" s="114"/>
      <c r="J16" s="114"/>
      <c r="K16" s="114">
        <f>+H16*4+I16*9+J16*4</f>
        <v>0</v>
      </c>
    </row>
    <row r="17" spans="1:11">
      <c r="A17" s="342"/>
      <c r="B17" s="359" t="s">
        <v>877</v>
      </c>
      <c r="C17" s="112" t="s">
        <v>419</v>
      </c>
      <c r="D17" s="10">
        <v>20</v>
      </c>
      <c r="E17" s="183">
        <f t="shared" si="0"/>
        <v>2</v>
      </c>
      <c r="F17" s="10" t="s">
        <v>382</v>
      </c>
      <c r="G17" s="290">
        <v>0.2</v>
      </c>
      <c r="H17" s="113">
        <v>0.2</v>
      </c>
      <c r="I17" s="114">
        <v>0</v>
      </c>
      <c r="J17" s="114">
        <v>1</v>
      </c>
      <c r="K17" s="114">
        <v>4.8</v>
      </c>
    </row>
    <row r="18" spans="1:11">
      <c r="A18" s="342"/>
      <c r="B18" s="358"/>
      <c r="C18" s="112" t="s">
        <v>420</v>
      </c>
      <c r="D18" s="10">
        <v>20</v>
      </c>
      <c r="E18" s="183">
        <f t="shared" si="0"/>
        <v>2</v>
      </c>
      <c r="F18" s="10" t="s">
        <v>382</v>
      </c>
      <c r="G18" s="290">
        <v>0.2</v>
      </c>
      <c r="H18" s="113">
        <v>0.2</v>
      </c>
      <c r="I18" s="114">
        <v>0</v>
      </c>
      <c r="J18" s="114">
        <v>1</v>
      </c>
      <c r="K18" s="114">
        <v>4.8</v>
      </c>
    </row>
    <row r="19" spans="1:11">
      <c r="A19" s="342"/>
      <c r="B19" s="358"/>
      <c r="C19" s="117" t="s">
        <v>397</v>
      </c>
      <c r="D19" s="11">
        <v>2</v>
      </c>
      <c r="E19" s="183">
        <f t="shared" si="0"/>
        <v>0.2</v>
      </c>
      <c r="F19" s="10" t="s">
        <v>382</v>
      </c>
      <c r="G19" s="289">
        <v>0.02</v>
      </c>
      <c r="H19" s="113">
        <v>0.02</v>
      </c>
      <c r="I19" s="114">
        <v>0</v>
      </c>
      <c r="J19" s="114">
        <v>0.1</v>
      </c>
      <c r="K19" s="114">
        <v>0.48000000000000004</v>
      </c>
    </row>
    <row r="20" spans="1:11">
      <c r="A20" s="342"/>
      <c r="B20" s="358"/>
      <c r="C20" s="117" t="s">
        <v>388</v>
      </c>
      <c r="D20" s="11">
        <v>3</v>
      </c>
      <c r="E20" s="183">
        <f>D20*$E$1/1000</f>
        <v>0.3</v>
      </c>
      <c r="F20" s="11" t="s">
        <v>391</v>
      </c>
      <c r="G20" s="289">
        <v>0.6</v>
      </c>
      <c r="H20" s="113">
        <v>0</v>
      </c>
      <c r="I20" s="114">
        <v>3</v>
      </c>
      <c r="J20" s="114">
        <v>0</v>
      </c>
      <c r="K20" s="114">
        <v>27</v>
      </c>
    </row>
    <row r="21" spans="1:11">
      <c r="A21" s="342"/>
      <c r="B21" s="358" t="s">
        <v>422</v>
      </c>
      <c r="C21" s="117" t="s">
        <v>421</v>
      </c>
      <c r="D21" s="11">
        <v>30</v>
      </c>
      <c r="E21" s="183">
        <f>D21*$E$1/1000</f>
        <v>3</v>
      </c>
      <c r="F21" s="11" t="s">
        <v>382</v>
      </c>
      <c r="G21" s="289">
        <v>0.3</v>
      </c>
      <c r="H21" s="113">
        <v>0.3</v>
      </c>
      <c r="I21" s="114">
        <v>0</v>
      </c>
      <c r="J21" s="114">
        <v>1.5</v>
      </c>
      <c r="K21" s="114">
        <v>7.2</v>
      </c>
    </row>
    <row r="22" spans="1:11">
      <c r="A22" s="342"/>
      <c r="B22" s="358"/>
      <c r="C22" s="117" t="s">
        <v>423</v>
      </c>
      <c r="D22" s="11">
        <v>40</v>
      </c>
      <c r="E22" s="183">
        <f>D22*$E$1/1000</f>
        <v>4</v>
      </c>
      <c r="F22" s="11" t="s">
        <v>424</v>
      </c>
      <c r="G22" s="289">
        <v>0.53333333333333333</v>
      </c>
      <c r="H22" s="113">
        <v>3.7333333333333334</v>
      </c>
      <c r="I22" s="114">
        <v>1.6</v>
      </c>
      <c r="J22" s="114">
        <v>0</v>
      </c>
      <c r="K22" s="114">
        <v>29.333333333333336</v>
      </c>
    </row>
    <row r="23" spans="1:11">
      <c r="A23" s="342"/>
      <c r="B23" s="358"/>
      <c r="C23" s="117" t="s">
        <v>376</v>
      </c>
      <c r="D23" s="11">
        <v>3</v>
      </c>
      <c r="E23" s="183">
        <f>D23*$E$1/1000</f>
        <v>0.3</v>
      </c>
      <c r="F23" s="11" t="s">
        <v>382</v>
      </c>
      <c r="G23" s="289">
        <v>0.03</v>
      </c>
      <c r="H23" s="113">
        <v>0.03</v>
      </c>
      <c r="I23" s="114">
        <v>0</v>
      </c>
      <c r="J23" s="114">
        <v>0.15</v>
      </c>
      <c r="K23" s="114">
        <v>0.72</v>
      </c>
    </row>
    <row r="24" spans="1:11">
      <c r="A24" s="342"/>
      <c r="B24" s="358"/>
      <c r="C24" s="117"/>
      <c r="D24" s="10"/>
      <c r="E24" s="183">
        <f t="shared" si="0"/>
        <v>0</v>
      </c>
      <c r="F24" s="10"/>
      <c r="G24" s="290"/>
      <c r="H24" s="113"/>
      <c r="I24" s="114"/>
      <c r="J24" s="114"/>
      <c r="K24" s="114">
        <f>+H24*4+I24*9+J24*4</f>
        <v>0</v>
      </c>
    </row>
    <row r="25" spans="1:11">
      <c r="A25" s="341" t="s">
        <v>158</v>
      </c>
      <c r="B25" s="361" t="s">
        <v>426</v>
      </c>
      <c r="C25" s="118" t="s">
        <v>374</v>
      </c>
      <c r="D25" s="10">
        <v>30</v>
      </c>
      <c r="E25" s="183">
        <f t="shared" si="0"/>
        <v>3</v>
      </c>
      <c r="F25" s="10" t="s">
        <v>381</v>
      </c>
      <c r="G25" s="290">
        <v>0.54545454545454541</v>
      </c>
      <c r="H25" s="113">
        <v>3.8181818181818179</v>
      </c>
      <c r="I25" s="114">
        <v>2.7272727272727271</v>
      </c>
      <c r="J25" s="114">
        <v>0</v>
      </c>
      <c r="K25" s="114">
        <v>39.818181818181813</v>
      </c>
    </row>
    <row r="26" spans="1:11">
      <c r="A26" s="342"/>
      <c r="B26" s="353"/>
      <c r="C26" s="117" t="s">
        <v>427</v>
      </c>
      <c r="D26" s="10">
        <v>15</v>
      </c>
      <c r="E26" s="183">
        <f t="shared" si="0"/>
        <v>1.5</v>
      </c>
      <c r="F26" s="10" t="s">
        <v>380</v>
      </c>
      <c r="G26" s="290">
        <v>0.75</v>
      </c>
      <c r="H26" s="113">
        <v>1.5</v>
      </c>
      <c r="I26" s="114">
        <v>0</v>
      </c>
      <c r="J26" s="114">
        <v>11.25</v>
      </c>
      <c r="K26" s="114">
        <v>51</v>
      </c>
    </row>
    <row r="27" spans="1:11">
      <c r="A27" s="342"/>
      <c r="B27" s="353"/>
      <c r="C27" s="117" t="s">
        <v>388</v>
      </c>
      <c r="D27" s="10">
        <v>2.5</v>
      </c>
      <c r="E27" s="183">
        <f t="shared" si="0"/>
        <v>0.25</v>
      </c>
      <c r="F27" s="10" t="s">
        <v>391</v>
      </c>
      <c r="G27" s="290">
        <v>0.5</v>
      </c>
      <c r="H27" s="113">
        <v>0</v>
      </c>
      <c r="I27" s="114">
        <v>2.5</v>
      </c>
      <c r="J27" s="114">
        <v>0</v>
      </c>
      <c r="K27" s="114">
        <v>22.5</v>
      </c>
    </row>
    <row r="28" spans="1:11" ht="17.25" thickBot="1">
      <c r="A28" s="342"/>
      <c r="B28" s="362"/>
      <c r="C28" s="117" t="s">
        <v>425</v>
      </c>
      <c r="D28" s="10">
        <v>10</v>
      </c>
      <c r="E28" s="183">
        <f t="shared" si="0"/>
        <v>1</v>
      </c>
      <c r="F28" s="10" t="s">
        <v>382</v>
      </c>
      <c r="G28" s="290">
        <v>0.1</v>
      </c>
      <c r="H28" s="113">
        <v>0.1</v>
      </c>
      <c r="I28" s="114">
        <v>0</v>
      </c>
      <c r="J28" s="114">
        <v>0.5</v>
      </c>
      <c r="K28" s="114">
        <v>2.4</v>
      </c>
    </row>
    <row r="29" spans="1:11" s="139" customFormat="1" ht="22.5" customHeight="1" thickTop="1">
      <c r="A29" s="345" t="s">
        <v>101</v>
      </c>
      <c r="B29" s="346"/>
      <c r="C29" s="122"/>
      <c r="D29" s="123"/>
      <c r="E29" s="123"/>
      <c r="F29" s="123"/>
      <c r="G29" s="124"/>
      <c r="H29" s="125">
        <f>SUM(H3:H28)</f>
        <v>28.180101010101016</v>
      </c>
      <c r="I29" s="126">
        <f>SUM(I3:I28)</f>
        <v>21.517748917748918</v>
      </c>
      <c r="J29" s="126">
        <f>SUM(J3:J28)</f>
        <v>96.539393939393946</v>
      </c>
      <c r="K29" s="126">
        <f>SUM(K3:K28)</f>
        <v>692.53772005772009</v>
      </c>
    </row>
    <row r="30" spans="1:11" s="139" customFormat="1" ht="22.5" customHeight="1">
      <c r="A30" s="343" t="s">
        <v>102</v>
      </c>
      <c r="B30" s="344"/>
      <c r="C30" s="127"/>
      <c r="D30" s="128"/>
      <c r="E30" s="128"/>
      <c r="F30" s="128"/>
      <c r="G30" s="129"/>
      <c r="H30" s="130">
        <f>+H29*4/K29</f>
        <v>0.16276428095643555</v>
      </c>
      <c r="I30" s="131">
        <f>+I29*9/K29</f>
        <v>0.27963782282299299</v>
      </c>
      <c r="J30" s="131">
        <f>+J29*4/K29</f>
        <v>0.55759789622057143</v>
      </c>
      <c r="K30" s="131">
        <f>+H30+I30+J30</f>
        <v>1</v>
      </c>
    </row>
  </sheetData>
  <mergeCells count="16">
    <mergeCell ref="A1:B1"/>
    <mergeCell ref="C1:D1"/>
    <mergeCell ref="E1:F1"/>
    <mergeCell ref="H1:K1"/>
    <mergeCell ref="A3:A5"/>
    <mergeCell ref="B3:B5"/>
    <mergeCell ref="A6:A24"/>
    <mergeCell ref="A30:B30"/>
    <mergeCell ref="A25:A28"/>
    <mergeCell ref="A29:B29"/>
    <mergeCell ref="B25:B28"/>
    <mergeCell ref="B6:B7"/>
    <mergeCell ref="B8:B13"/>
    <mergeCell ref="B14:B16"/>
    <mergeCell ref="B17:B20"/>
    <mergeCell ref="B21:B24"/>
  </mergeCells>
  <phoneticPr fontId="5" type="noConversion"/>
  <printOptions horizontalCentered="1"/>
  <pageMargins left="0.35433070866141736" right="0.35433070866141736" top="0.78740157480314965" bottom="0.59055118110236227" header="0.12" footer="0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5" workbookViewId="0">
      <selection activeCell="B20" sqref="B20:B22"/>
    </sheetView>
  </sheetViews>
  <sheetFormatPr defaultColWidth="9" defaultRowHeight="16.5"/>
  <cols>
    <col min="1" max="1" width="6.375" style="132" customWidth="1"/>
    <col min="2" max="2" width="17.25" style="110" customWidth="1"/>
    <col min="3" max="3" width="13.75" style="106" customWidth="1"/>
    <col min="4" max="4" width="7.25" style="133" customWidth="1"/>
    <col min="5" max="5" width="10" style="133" customWidth="1"/>
    <col min="6" max="6" width="5.875" style="133" customWidth="1"/>
    <col min="7" max="7" width="7.375" style="134" customWidth="1"/>
    <col min="8" max="8" width="7.125" style="134" customWidth="1"/>
    <col min="9" max="10" width="6.875" style="134" customWidth="1"/>
    <col min="11" max="11" width="8" style="134" customWidth="1"/>
    <col min="12" max="16384" width="9" style="106"/>
  </cols>
  <sheetData>
    <row r="1" spans="1:13" ht="32.25" customHeight="1">
      <c r="A1" s="355" t="s">
        <v>162</v>
      </c>
      <c r="B1" s="348"/>
      <c r="C1" s="356" t="s">
        <v>163</v>
      </c>
      <c r="D1" s="356"/>
      <c r="E1" s="357">
        <v>100</v>
      </c>
      <c r="F1" s="357"/>
      <c r="G1" s="50" t="s">
        <v>164</v>
      </c>
      <c r="H1" s="347" t="s">
        <v>165</v>
      </c>
      <c r="I1" s="348"/>
      <c r="J1" s="348"/>
      <c r="K1" s="349"/>
    </row>
    <row r="2" spans="1:13" s="110" customFormat="1" ht="23.25" customHeight="1" thickBot="1">
      <c r="A2" s="250">
        <v>3</v>
      </c>
      <c r="B2" s="46" t="s">
        <v>0</v>
      </c>
      <c r="C2" s="46" t="s">
        <v>1</v>
      </c>
      <c r="D2" s="46" t="s">
        <v>166</v>
      </c>
      <c r="E2" s="72" t="s">
        <v>167</v>
      </c>
      <c r="F2" s="46" t="s">
        <v>168</v>
      </c>
      <c r="G2" s="108" t="s">
        <v>169</v>
      </c>
      <c r="H2" s="109" t="s">
        <v>170</v>
      </c>
      <c r="I2" s="46" t="s">
        <v>171</v>
      </c>
      <c r="J2" s="46" t="s">
        <v>172</v>
      </c>
      <c r="K2" s="46" t="s">
        <v>173</v>
      </c>
      <c r="M2" s="111"/>
    </row>
    <row r="3" spans="1:13" ht="17.25" thickTop="1">
      <c r="A3" s="350" t="s">
        <v>174</v>
      </c>
      <c r="B3" s="352" t="s">
        <v>429</v>
      </c>
      <c r="C3" s="112" t="s">
        <v>430</v>
      </c>
      <c r="D3" s="10">
        <v>120</v>
      </c>
      <c r="E3" s="183">
        <f>D3*$E$1/1000</f>
        <v>12</v>
      </c>
      <c r="F3" s="10" t="s">
        <v>424</v>
      </c>
      <c r="G3" s="275">
        <v>0.63</v>
      </c>
      <c r="H3" s="276">
        <v>4.42</v>
      </c>
      <c r="I3" s="255">
        <v>1.89</v>
      </c>
      <c r="J3" s="255">
        <v>0</v>
      </c>
      <c r="K3" s="255">
        <v>34.74</v>
      </c>
    </row>
    <row r="4" spans="1:13">
      <c r="A4" s="342"/>
      <c r="B4" s="353"/>
      <c r="C4" s="112" t="s">
        <v>431</v>
      </c>
      <c r="D4" s="10" t="s">
        <v>432</v>
      </c>
      <c r="E4" s="183"/>
      <c r="F4" s="10"/>
      <c r="G4" s="277"/>
      <c r="H4" s="276"/>
      <c r="I4" s="255"/>
      <c r="J4" s="255"/>
      <c r="K4" s="255"/>
    </row>
    <row r="5" spans="1:13">
      <c r="A5" s="342"/>
      <c r="B5" s="354"/>
      <c r="C5" s="112" t="s">
        <v>428</v>
      </c>
      <c r="D5" s="10">
        <v>40</v>
      </c>
      <c r="E5" s="183">
        <f t="shared" ref="E5:E25" si="0">D5*$E$1/1000</f>
        <v>4</v>
      </c>
      <c r="F5" s="10" t="s">
        <v>380</v>
      </c>
      <c r="G5" s="277">
        <v>1</v>
      </c>
      <c r="H5" s="276">
        <v>2</v>
      </c>
      <c r="I5" s="255">
        <v>0</v>
      </c>
      <c r="J5" s="255">
        <v>15</v>
      </c>
      <c r="K5" s="255">
        <v>68</v>
      </c>
    </row>
    <row r="6" spans="1:13">
      <c r="A6" s="341" t="s">
        <v>37</v>
      </c>
      <c r="B6" s="358" t="s">
        <v>437</v>
      </c>
      <c r="C6" s="117" t="s">
        <v>433</v>
      </c>
      <c r="D6" s="11">
        <v>50</v>
      </c>
      <c r="E6" s="183">
        <f t="shared" si="0"/>
        <v>5</v>
      </c>
      <c r="F6" s="11" t="s">
        <v>380</v>
      </c>
      <c r="G6" s="277">
        <v>2.5</v>
      </c>
      <c r="H6" s="276">
        <v>5</v>
      </c>
      <c r="I6" s="255">
        <v>0</v>
      </c>
      <c r="J6" s="255">
        <v>37.5</v>
      </c>
      <c r="K6" s="255">
        <v>170</v>
      </c>
    </row>
    <row r="7" spans="1:13" ht="33">
      <c r="A7" s="342"/>
      <c r="B7" s="358"/>
      <c r="C7" s="112" t="s">
        <v>434</v>
      </c>
      <c r="D7" s="14">
        <v>3</v>
      </c>
      <c r="E7" s="183">
        <f t="shared" si="0"/>
        <v>0.3</v>
      </c>
      <c r="F7" s="136" t="s">
        <v>391</v>
      </c>
      <c r="G7" s="277">
        <v>0.25</v>
      </c>
      <c r="H7" s="276">
        <v>0</v>
      </c>
      <c r="I7" s="255">
        <v>1.25</v>
      </c>
      <c r="J7" s="255">
        <v>0</v>
      </c>
      <c r="K7" s="255">
        <v>11.25</v>
      </c>
    </row>
    <row r="8" spans="1:13">
      <c r="A8" s="342"/>
      <c r="B8" s="358"/>
      <c r="C8" s="112" t="s">
        <v>400</v>
      </c>
      <c r="D8" s="9">
        <v>120</v>
      </c>
      <c r="E8" s="183">
        <f t="shared" si="0"/>
        <v>12</v>
      </c>
      <c r="F8" s="136" t="s">
        <v>402</v>
      </c>
      <c r="G8" s="277">
        <v>0.5</v>
      </c>
      <c r="H8" s="276">
        <v>4</v>
      </c>
      <c r="I8" s="255">
        <v>2</v>
      </c>
      <c r="J8" s="255">
        <v>6</v>
      </c>
      <c r="K8" s="255">
        <v>58</v>
      </c>
    </row>
    <row r="9" spans="1:13">
      <c r="A9" s="342"/>
      <c r="B9" s="358"/>
      <c r="C9" s="112" t="s">
        <v>435</v>
      </c>
      <c r="D9" s="9">
        <v>5</v>
      </c>
      <c r="E9" s="183">
        <f t="shared" si="0"/>
        <v>0.5</v>
      </c>
      <c r="F9" s="9" t="s">
        <v>439</v>
      </c>
      <c r="G9" s="277">
        <v>0.1</v>
      </c>
      <c r="H9" s="276">
        <v>0.70000000000000007</v>
      </c>
      <c r="I9" s="255">
        <v>1</v>
      </c>
      <c r="J9" s="255">
        <v>0</v>
      </c>
      <c r="K9" s="255">
        <v>11.8</v>
      </c>
    </row>
    <row r="10" spans="1:13">
      <c r="A10" s="342"/>
      <c r="B10" s="358"/>
      <c r="C10" s="140" t="s">
        <v>436</v>
      </c>
      <c r="D10" s="9">
        <v>20</v>
      </c>
      <c r="E10" s="183">
        <f t="shared" si="0"/>
        <v>2</v>
      </c>
      <c r="F10" s="9" t="s">
        <v>404</v>
      </c>
      <c r="G10" s="277">
        <v>9.0909090909090912E-2</v>
      </c>
      <c r="H10" s="276">
        <v>0</v>
      </c>
      <c r="I10" s="255">
        <v>0</v>
      </c>
      <c r="J10" s="255">
        <v>1.3636363636363638</v>
      </c>
      <c r="K10" s="255">
        <v>5.454545454545455</v>
      </c>
    </row>
    <row r="11" spans="1:13">
      <c r="A11" s="342"/>
      <c r="B11" s="358"/>
      <c r="C11" s="137" t="s">
        <v>438</v>
      </c>
      <c r="D11" s="11">
        <v>20</v>
      </c>
      <c r="E11" s="183">
        <f t="shared" si="0"/>
        <v>2</v>
      </c>
      <c r="F11" s="11" t="s">
        <v>382</v>
      </c>
      <c r="G11" s="277">
        <v>0.2</v>
      </c>
      <c r="H11" s="276">
        <v>0.2</v>
      </c>
      <c r="I11" s="255">
        <v>0</v>
      </c>
      <c r="J11" s="255">
        <v>1</v>
      </c>
      <c r="K11" s="255">
        <v>4.8</v>
      </c>
    </row>
    <row r="12" spans="1:13">
      <c r="A12" s="342"/>
      <c r="B12" s="339" t="s">
        <v>441</v>
      </c>
      <c r="C12" s="112" t="s">
        <v>440</v>
      </c>
      <c r="D12" s="10">
        <v>40</v>
      </c>
      <c r="E12" s="183">
        <f t="shared" si="0"/>
        <v>4</v>
      </c>
      <c r="F12" s="10" t="s">
        <v>381</v>
      </c>
      <c r="G12" s="277">
        <v>1</v>
      </c>
      <c r="H12" s="276">
        <v>7</v>
      </c>
      <c r="I12" s="255">
        <v>5</v>
      </c>
      <c r="J12" s="255">
        <v>0</v>
      </c>
      <c r="K12" s="255">
        <v>73</v>
      </c>
    </row>
    <row r="13" spans="1:13">
      <c r="A13" s="342"/>
      <c r="B13" s="360"/>
      <c r="C13" s="112" t="s">
        <v>388</v>
      </c>
      <c r="D13" s="10">
        <v>3</v>
      </c>
      <c r="E13" s="183">
        <f t="shared" si="0"/>
        <v>0.3</v>
      </c>
      <c r="F13" s="10" t="s">
        <v>391</v>
      </c>
      <c r="G13" s="285">
        <v>0.6</v>
      </c>
      <c r="H13" s="286">
        <v>0</v>
      </c>
      <c r="I13" s="285">
        <v>3</v>
      </c>
      <c r="J13" s="285">
        <v>0</v>
      </c>
      <c r="K13" s="255">
        <v>27</v>
      </c>
    </row>
    <row r="14" spans="1:13">
      <c r="A14" s="342"/>
      <c r="B14" s="358" t="s">
        <v>443</v>
      </c>
      <c r="C14" s="112" t="s">
        <v>442</v>
      </c>
      <c r="D14" s="10">
        <v>10</v>
      </c>
      <c r="E14" s="183">
        <f t="shared" si="0"/>
        <v>1</v>
      </c>
      <c r="F14" s="10" t="s">
        <v>382</v>
      </c>
      <c r="G14" s="278">
        <v>0.1</v>
      </c>
      <c r="H14" s="279">
        <v>0.1</v>
      </c>
      <c r="I14" s="280">
        <v>0</v>
      </c>
      <c r="J14" s="280">
        <v>0.5</v>
      </c>
      <c r="K14" s="255">
        <v>2.4</v>
      </c>
    </row>
    <row r="15" spans="1:13">
      <c r="A15" s="342"/>
      <c r="B15" s="358"/>
      <c r="C15" s="112" t="s">
        <v>834</v>
      </c>
      <c r="D15" s="10">
        <v>50</v>
      </c>
      <c r="E15" s="183">
        <f t="shared" si="0"/>
        <v>5</v>
      </c>
      <c r="F15" s="10" t="s">
        <v>380</v>
      </c>
      <c r="G15" s="277">
        <v>0.58823529411764708</v>
      </c>
      <c r="H15" s="276">
        <v>1.1764705882352942</v>
      </c>
      <c r="I15" s="255">
        <v>0</v>
      </c>
      <c r="J15" s="255">
        <v>8.8235294117647065</v>
      </c>
      <c r="K15" s="255">
        <v>40</v>
      </c>
    </row>
    <row r="16" spans="1:13">
      <c r="A16" s="342"/>
      <c r="B16" s="358"/>
      <c r="C16" s="117" t="s">
        <v>873</v>
      </c>
      <c r="D16" s="11">
        <v>3</v>
      </c>
      <c r="E16" s="183">
        <f t="shared" si="0"/>
        <v>0.3</v>
      </c>
      <c r="F16" s="136" t="s">
        <v>391</v>
      </c>
      <c r="G16" s="277">
        <v>0.42857142857142855</v>
      </c>
      <c r="H16" s="276">
        <v>0</v>
      </c>
      <c r="I16" s="255">
        <v>2.1428571428571428</v>
      </c>
      <c r="J16" s="255">
        <v>0</v>
      </c>
      <c r="K16" s="255">
        <v>19.285714285714285</v>
      </c>
    </row>
    <row r="17" spans="1:11">
      <c r="A17" s="342"/>
      <c r="B17" s="358"/>
      <c r="C17" s="117" t="s">
        <v>872</v>
      </c>
      <c r="D17" s="11">
        <v>3</v>
      </c>
      <c r="E17" s="183">
        <f t="shared" si="0"/>
        <v>0.3</v>
      </c>
      <c r="F17" s="136" t="s">
        <v>391</v>
      </c>
      <c r="G17" s="277">
        <v>0.42857142857142855</v>
      </c>
      <c r="H17" s="276">
        <v>0</v>
      </c>
      <c r="I17" s="255">
        <v>2.1428571428571428</v>
      </c>
      <c r="J17" s="255">
        <v>0</v>
      </c>
      <c r="K17" s="255">
        <v>19.285714285714285</v>
      </c>
    </row>
    <row r="18" spans="1:11">
      <c r="A18" s="342"/>
      <c r="B18" s="358"/>
      <c r="C18" s="117" t="s">
        <v>537</v>
      </c>
      <c r="D18" s="11">
        <v>1</v>
      </c>
      <c r="E18" s="183">
        <f t="shared" si="0"/>
        <v>0.1</v>
      </c>
      <c r="F18" s="136" t="s">
        <v>797</v>
      </c>
      <c r="G18" s="277">
        <v>0.125</v>
      </c>
      <c r="H18" s="276">
        <v>0</v>
      </c>
      <c r="I18" s="255">
        <v>0.625</v>
      </c>
      <c r="J18" s="255">
        <v>0</v>
      </c>
      <c r="K18" s="255">
        <v>5.625</v>
      </c>
    </row>
    <row r="19" spans="1:11">
      <c r="A19" s="342"/>
      <c r="B19" s="358"/>
      <c r="C19" s="117" t="s">
        <v>462</v>
      </c>
      <c r="D19" s="11">
        <v>10</v>
      </c>
      <c r="E19" s="183">
        <f t="shared" si="0"/>
        <v>1</v>
      </c>
      <c r="F19" s="11" t="s">
        <v>382</v>
      </c>
      <c r="G19" s="277">
        <v>0.1</v>
      </c>
      <c r="H19" s="276">
        <v>0.1</v>
      </c>
      <c r="I19" s="255">
        <v>0</v>
      </c>
      <c r="J19" s="255">
        <v>0.5</v>
      </c>
      <c r="K19" s="255">
        <v>2.4</v>
      </c>
    </row>
    <row r="20" spans="1:11">
      <c r="A20" s="342"/>
      <c r="B20" s="364" t="s">
        <v>879</v>
      </c>
      <c r="C20" s="117" t="s">
        <v>744</v>
      </c>
      <c r="D20" s="10">
        <v>80</v>
      </c>
      <c r="E20" s="183">
        <f t="shared" si="0"/>
        <v>8</v>
      </c>
      <c r="F20" s="10" t="s">
        <v>382</v>
      </c>
      <c r="G20" s="277">
        <v>0.8</v>
      </c>
      <c r="H20" s="276">
        <v>0.8</v>
      </c>
      <c r="I20" s="255">
        <v>0</v>
      </c>
      <c r="J20" s="255">
        <v>4</v>
      </c>
      <c r="K20" s="255">
        <v>19.2</v>
      </c>
    </row>
    <row r="21" spans="1:11">
      <c r="A21" s="342"/>
      <c r="B21" s="340"/>
      <c r="C21" s="117" t="s">
        <v>850</v>
      </c>
      <c r="D21" s="10">
        <v>3</v>
      </c>
      <c r="E21" s="183">
        <f t="shared" si="0"/>
        <v>0.3</v>
      </c>
      <c r="F21" s="10" t="s">
        <v>382</v>
      </c>
      <c r="G21" s="277">
        <v>0.03</v>
      </c>
      <c r="H21" s="276">
        <v>0.03</v>
      </c>
      <c r="I21" s="255">
        <v>0</v>
      </c>
      <c r="J21" s="255">
        <v>0.15</v>
      </c>
      <c r="K21" s="255">
        <v>0.72</v>
      </c>
    </row>
    <row r="22" spans="1:11">
      <c r="A22" s="351"/>
      <c r="B22" s="360"/>
      <c r="C22" s="117" t="s">
        <v>388</v>
      </c>
      <c r="D22" s="10">
        <v>3</v>
      </c>
      <c r="E22" s="183">
        <f t="shared" si="0"/>
        <v>0.3</v>
      </c>
      <c r="F22" s="10" t="s">
        <v>391</v>
      </c>
      <c r="G22" s="277">
        <v>0.6</v>
      </c>
      <c r="H22" s="276">
        <v>0</v>
      </c>
      <c r="I22" s="255">
        <v>3</v>
      </c>
      <c r="J22" s="255">
        <v>0</v>
      </c>
      <c r="K22" s="255">
        <v>27</v>
      </c>
    </row>
    <row r="23" spans="1:11">
      <c r="A23" s="341" t="s">
        <v>10</v>
      </c>
      <c r="B23" s="243" t="s">
        <v>851</v>
      </c>
      <c r="C23" s="117" t="s">
        <v>851</v>
      </c>
      <c r="D23" s="10">
        <v>140</v>
      </c>
      <c r="E23" s="183">
        <f t="shared" si="0"/>
        <v>14</v>
      </c>
      <c r="F23" s="10" t="s">
        <v>852</v>
      </c>
      <c r="G23" s="277">
        <v>0.90322580645161288</v>
      </c>
      <c r="H23" s="276">
        <v>0</v>
      </c>
      <c r="I23" s="255">
        <v>0</v>
      </c>
      <c r="J23" s="255">
        <v>13.548387096774194</v>
      </c>
      <c r="K23" s="255">
        <v>54.193548387096776</v>
      </c>
    </row>
    <row r="24" spans="1:11">
      <c r="A24" s="342"/>
      <c r="B24" s="339" t="s">
        <v>447</v>
      </c>
      <c r="C24" s="117" t="s">
        <v>445</v>
      </c>
      <c r="D24" s="10">
        <v>10</v>
      </c>
      <c r="E24" s="183">
        <f>D24*$E$1/1000</f>
        <v>1</v>
      </c>
      <c r="F24" s="10" t="s">
        <v>380</v>
      </c>
      <c r="G24" s="277">
        <v>0.5</v>
      </c>
      <c r="H24" s="276">
        <v>1</v>
      </c>
      <c r="I24" s="255">
        <v>0</v>
      </c>
      <c r="J24" s="255">
        <v>7.5</v>
      </c>
      <c r="K24" s="255">
        <v>34</v>
      </c>
    </row>
    <row r="25" spans="1:11">
      <c r="A25" s="342"/>
      <c r="B25" s="340"/>
      <c r="C25" s="117" t="s">
        <v>446</v>
      </c>
      <c r="D25" s="10">
        <v>5</v>
      </c>
      <c r="E25" s="183">
        <f t="shared" si="0"/>
        <v>0.5</v>
      </c>
      <c r="F25" s="10" t="s">
        <v>380</v>
      </c>
      <c r="G25" s="277">
        <v>0.25</v>
      </c>
      <c r="H25" s="276">
        <v>0.5</v>
      </c>
      <c r="I25" s="255">
        <v>0</v>
      </c>
      <c r="J25" s="255">
        <v>3.75</v>
      </c>
      <c r="K25" s="255">
        <v>17</v>
      </c>
    </row>
    <row r="26" spans="1:11" ht="17.25" thickBot="1">
      <c r="A26" s="365"/>
      <c r="B26" s="363"/>
      <c r="C26" s="119" t="s">
        <v>448</v>
      </c>
      <c r="D26" s="120" t="s">
        <v>390</v>
      </c>
      <c r="E26" s="183"/>
      <c r="F26" s="120"/>
      <c r="G26" s="121"/>
      <c r="H26" s="138"/>
      <c r="I26" s="105"/>
      <c r="J26" s="105"/>
      <c r="K26" s="105"/>
    </row>
    <row r="27" spans="1:11" s="139" customFormat="1" ht="23.25" customHeight="1" thickTop="1">
      <c r="A27" s="345" t="s">
        <v>11</v>
      </c>
      <c r="B27" s="346"/>
      <c r="C27" s="122"/>
      <c r="D27" s="123"/>
      <c r="E27" s="123"/>
      <c r="F27" s="123"/>
      <c r="G27" s="124"/>
      <c r="H27" s="126">
        <f>SUM(H3:H26)</f>
        <v>27.026470588235298</v>
      </c>
      <c r="I27" s="126">
        <f>SUM(I3:I26)</f>
        <v>22.050714285714285</v>
      </c>
      <c r="J27" s="126">
        <f>SUM(J3:J26)</f>
        <v>99.635552872175268</v>
      </c>
      <c r="K27" s="126">
        <f>SUM(K3:K26)</f>
        <v>705.15452241307094</v>
      </c>
    </row>
    <row r="28" spans="1:11" s="139" customFormat="1" ht="23.25" customHeight="1">
      <c r="A28" s="343" t="s">
        <v>14</v>
      </c>
      <c r="B28" s="344"/>
      <c r="C28" s="127"/>
      <c r="D28" s="128"/>
      <c r="E28" s="128"/>
      <c r="F28" s="128"/>
      <c r="G28" s="129"/>
      <c r="H28" s="130">
        <f>+H27*4/K27</f>
        <v>0.15330807492093781</v>
      </c>
      <c r="I28" s="131">
        <f>+I27*9/K27</f>
        <v>0.28143679472167549</v>
      </c>
      <c r="J28" s="131">
        <f>+J27*4/K27</f>
        <v>0.56518422391289702</v>
      </c>
      <c r="K28" s="131">
        <f>+H28+I28+J28</f>
        <v>0.9999290935555103</v>
      </c>
    </row>
  </sheetData>
  <mergeCells count="15">
    <mergeCell ref="A1:B1"/>
    <mergeCell ref="C1:D1"/>
    <mergeCell ref="E1:F1"/>
    <mergeCell ref="H1:K1"/>
    <mergeCell ref="A3:A5"/>
    <mergeCell ref="B3:B5"/>
    <mergeCell ref="A27:B27"/>
    <mergeCell ref="A28:B28"/>
    <mergeCell ref="B6:B11"/>
    <mergeCell ref="B14:B19"/>
    <mergeCell ref="B24:B26"/>
    <mergeCell ref="B12:B13"/>
    <mergeCell ref="A6:A22"/>
    <mergeCell ref="B20:B22"/>
    <mergeCell ref="A23:A26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9" zoomScale="75" workbookViewId="0">
      <selection activeCell="B19" sqref="B19:B23"/>
    </sheetView>
  </sheetViews>
  <sheetFormatPr defaultColWidth="9" defaultRowHeight="16.5"/>
  <cols>
    <col min="1" max="1" width="6.375" style="132" customWidth="1"/>
    <col min="2" max="2" width="16.875" style="110" customWidth="1"/>
    <col min="3" max="3" width="13.75" style="106" customWidth="1"/>
    <col min="4" max="4" width="7.25" style="133" customWidth="1"/>
    <col min="5" max="5" width="10" style="133" customWidth="1"/>
    <col min="6" max="6" width="5.875" style="133" customWidth="1"/>
    <col min="7" max="7" width="7.375" style="134" customWidth="1"/>
    <col min="8" max="8" width="7.125" style="134" customWidth="1"/>
    <col min="9" max="10" width="6.875" style="134" customWidth="1"/>
    <col min="11" max="11" width="8" style="134" customWidth="1"/>
    <col min="12" max="16384" width="9" style="106"/>
  </cols>
  <sheetData>
    <row r="1" spans="1:13" ht="32.25" customHeight="1">
      <c r="A1" s="355" t="s">
        <v>41</v>
      </c>
      <c r="B1" s="348"/>
      <c r="C1" s="356" t="s">
        <v>45</v>
      </c>
      <c r="D1" s="356"/>
      <c r="E1" s="357">
        <v>100</v>
      </c>
      <c r="F1" s="357"/>
      <c r="G1" s="50" t="s">
        <v>42</v>
      </c>
      <c r="H1" s="347" t="s">
        <v>43</v>
      </c>
      <c r="I1" s="348"/>
      <c r="J1" s="348"/>
      <c r="K1" s="349"/>
    </row>
    <row r="2" spans="1:13" s="110" customFormat="1" ht="23.25" customHeight="1" thickBot="1">
      <c r="A2" s="107">
        <v>4</v>
      </c>
      <c r="B2" s="184" t="s">
        <v>0</v>
      </c>
      <c r="C2" s="46" t="s">
        <v>1</v>
      </c>
      <c r="D2" s="46" t="s">
        <v>40</v>
      </c>
      <c r="E2" s="72" t="s">
        <v>154</v>
      </c>
      <c r="F2" s="46" t="s">
        <v>2</v>
      </c>
      <c r="G2" s="108" t="s">
        <v>128</v>
      </c>
      <c r="H2" s="109" t="s">
        <v>34</v>
      </c>
      <c r="I2" s="46" t="s">
        <v>12</v>
      </c>
      <c r="J2" s="46" t="s">
        <v>13</v>
      </c>
      <c r="K2" s="46" t="s">
        <v>155</v>
      </c>
      <c r="M2" s="111"/>
    </row>
    <row r="3" spans="1:13" ht="50.25" thickTop="1">
      <c r="A3" s="350" t="s">
        <v>9</v>
      </c>
      <c r="B3" s="368" t="s">
        <v>451</v>
      </c>
      <c r="C3" s="112" t="s">
        <v>449</v>
      </c>
      <c r="D3" s="10">
        <v>120</v>
      </c>
      <c r="E3" s="183">
        <f>D3*$E$1/1000</f>
        <v>12</v>
      </c>
      <c r="F3" s="10" t="s">
        <v>402</v>
      </c>
      <c r="G3" s="281">
        <v>0.5</v>
      </c>
      <c r="H3" s="276">
        <v>4</v>
      </c>
      <c r="I3" s="255">
        <v>2</v>
      </c>
      <c r="J3" s="255">
        <v>6</v>
      </c>
      <c r="K3" s="255">
        <v>58</v>
      </c>
    </row>
    <row r="4" spans="1:13">
      <c r="A4" s="342"/>
      <c r="B4" s="368"/>
      <c r="C4" s="112" t="s">
        <v>450</v>
      </c>
      <c r="D4" s="10">
        <v>50</v>
      </c>
      <c r="E4" s="183">
        <f t="shared" ref="E4:E35" si="0">D4*$E$1/1000</f>
        <v>5</v>
      </c>
      <c r="F4" s="10" t="s">
        <v>380</v>
      </c>
      <c r="G4" s="281">
        <v>2</v>
      </c>
      <c r="H4" s="276">
        <v>4</v>
      </c>
      <c r="I4" s="255">
        <v>0</v>
      </c>
      <c r="J4" s="255">
        <v>30</v>
      </c>
      <c r="K4" s="255">
        <v>136</v>
      </c>
    </row>
    <row r="5" spans="1:13">
      <c r="A5" s="367" t="s">
        <v>175</v>
      </c>
      <c r="B5" s="358" t="s">
        <v>452</v>
      </c>
      <c r="C5" s="117" t="s">
        <v>379</v>
      </c>
      <c r="D5" s="11">
        <v>20</v>
      </c>
      <c r="E5" s="183">
        <f t="shared" si="0"/>
        <v>2</v>
      </c>
      <c r="F5" s="11" t="s">
        <v>380</v>
      </c>
      <c r="G5" s="277">
        <v>1</v>
      </c>
      <c r="H5" s="276">
        <v>2</v>
      </c>
      <c r="I5" s="255">
        <v>0</v>
      </c>
      <c r="J5" s="255">
        <v>15</v>
      </c>
      <c r="K5" s="255">
        <v>68</v>
      </c>
    </row>
    <row r="6" spans="1:13">
      <c r="A6" s="367"/>
      <c r="B6" s="358"/>
      <c r="C6" s="118" t="s">
        <v>453</v>
      </c>
      <c r="D6" s="11">
        <v>20</v>
      </c>
      <c r="E6" s="183">
        <f t="shared" si="0"/>
        <v>2</v>
      </c>
      <c r="F6" s="11" t="s">
        <v>380</v>
      </c>
      <c r="G6" s="277">
        <v>1</v>
      </c>
      <c r="H6" s="276">
        <v>2</v>
      </c>
      <c r="I6" s="255">
        <v>0</v>
      </c>
      <c r="J6" s="255">
        <v>15</v>
      </c>
      <c r="K6" s="255">
        <v>68</v>
      </c>
    </row>
    <row r="7" spans="1:13">
      <c r="A7" s="367"/>
      <c r="B7" s="358" t="s">
        <v>456</v>
      </c>
      <c r="C7" s="112" t="s">
        <v>454</v>
      </c>
      <c r="D7" s="11">
        <v>20</v>
      </c>
      <c r="E7" s="183">
        <f t="shared" si="0"/>
        <v>2</v>
      </c>
      <c r="F7" s="11" t="s">
        <v>424</v>
      </c>
      <c r="G7" s="277">
        <v>0.56666666666666665</v>
      </c>
      <c r="H7" s="276">
        <v>3.9666666666666668</v>
      </c>
      <c r="I7" s="255">
        <v>1.7</v>
      </c>
      <c r="J7" s="255">
        <v>0</v>
      </c>
      <c r="K7" s="255">
        <v>31.166666666666664</v>
      </c>
    </row>
    <row r="8" spans="1:13">
      <c r="A8" s="367"/>
      <c r="B8" s="358"/>
      <c r="C8" s="112" t="s">
        <v>442</v>
      </c>
      <c r="D8" s="14">
        <v>15</v>
      </c>
      <c r="E8" s="183">
        <f t="shared" si="0"/>
        <v>1.5</v>
      </c>
      <c r="F8" s="14" t="s">
        <v>382</v>
      </c>
      <c r="G8" s="277">
        <v>0.15</v>
      </c>
      <c r="H8" s="276">
        <v>0.15</v>
      </c>
      <c r="I8" s="255">
        <v>0</v>
      </c>
      <c r="J8" s="255">
        <v>0.75</v>
      </c>
      <c r="K8" s="255">
        <v>3.6</v>
      </c>
    </row>
    <row r="9" spans="1:13">
      <c r="A9" s="367"/>
      <c r="B9" s="358"/>
      <c r="C9" s="112" t="s">
        <v>455</v>
      </c>
      <c r="D9" s="9">
        <v>5</v>
      </c>
      <c r="E9" s="183">
        <f t="shared" si="0"/>
        <v>0.5</v>
      </c>
      <c r="F9" s="9" t="s">
        <v>382</v>
      </c>
      <c r="G9" s="277">
        <v>0.05</v>
      </c>
      <c r="H9" s="276">
        <v>0.05</v>
      </c>
      <c r="I9" s="255">
        <v>0</v>
      </c>
      <c r="J9" s="255">
        <v>0.25</v>
      </c>
      <c r="K9" s="255">
        <v>1.2</v>
      </c>
    </row>
    <row r="10" spans="1:13">
      <c r="A10" s="367"/>
      <c r="B10" s="358"/>
      <c r="C10" s="112" t="s">
        <v>388</v>
      </c>
      <c r="D10" s="9">
        <v>4</v>
      </c>
      <c r="E10" s="183">
        <f t="shared" si="0"/>
        <v>0.4</v>
      </c>
      <c r="F10" s="9" t="s">
        <v>391</v>
      </c>
      <c r="G10" s="277">
        <v>0.8</v>
      </c>
      <c r="H10" s="276">
        <v>0</v>
      </c>
      <c r="I10" s="255">
        <v>4</v>
      </c>
      <c r="J10" s="255">
        <v>0</v>
      </c>
      <c r="K10" s="255">
        <v>36</v>
      </c>
    </row>
    <row r="11" spans="1:13">
      <c r="A11" s="367"/>
      <c r="B11" s="358"/>
      <c r="C11" s="112" t="s">
        <v>414</v>
      </c>
      <c r="D11" s="9" t="s">
        <v>390</v>
      </c>
      <c r="E11" s="183"/>
      <c r="F11" s="9"/>
      <c r="G11" s="277"/>
      <c r="H11" s="276"/>
      <c r="I11" s="255"/>
      <c r="J11" s="255"/>
      <c r="K11" s="255"/>
    </row>
    <row r="12" spans="1:13">
      <c r="A12" s="367"/>
      <c r="B12" s="358"/>
      <c r="C12" s="112" t="s">
        <v>457</v>
      </c>
      <c r="D12" s="9" t="s">
        <v>432</v>
      </c>
      <c r="E12" s="183"/>
      <c r="F12" s="9"/>
      <c r="G12" s="277"/>
      <c r="H12" s="276"/>
      <c r="I12" s="255"/>
      <c r="J12" s="255"/>
      <c r="K12" s="255"/>
    </row>
    <row r="13" spans="1:13">
      <c r="A13" s="367"/>
      <c r="B13" s="358"/>
      <c r="C13" s="112" t="s">
        <v>397</v>
      </c>
      <c r="D13" s="9">
        <v>1</v>
      </c>
      <c r="E13" s="183">
        <f t="shared" si="0"/>
        <v>0.1</v>
      </c>
      <c r="F13" s="9" t="s">
        <v>382</v>
      </c>
      <c r="G13" s="277">
        <v>0.01</v>
      </c>
      <c r="H13" s="276">
        <v>0.01</v>
      </c>
      <c r="I13" s="255">
        <v>0</v>
      </c>
      <c r="J13" s="255">
        <v>0.05</v>
      </c>
      <c r="K13" s="255">
        <v>0.24000000000000002</v>
      </c>
    </row>
    <row r="14" spans="1:13">
      <c r="A14" s="367"/>
      <c r="B14" s="358" t="s">
        <v>460</v>
      </c>
      <c r="C14" s="112" t="s">
        <v>458</v>
      </c>
      <c r="D14" s="9">
        <v>10</v>
      </c>
      <c r="E14" s="183">
        <f t="shared" si="0"/>
        <v>1</v>
      </c>
      <c r="F14" s="9" t="s">
        <v>381</v>
      </c>
      <c r="G14" s="277">
        <v>0.2857142857142857</v>
      </c>
      <c r="H14" s="276">
        <v>2</v>
      </c>
      <c r="I14" s="255">
        <v>1.4285714285714284</v>
      </c>
      <c r="J14" s="255">
        <v>0</v>
      </c>
      <c r="K14" s="255">
        <v>20.857142857142854</v>
      </c>
    </row>
    <row r="15" spans="1:13">
      <c r="A15" s="367"/>
      <c r="B15" s="358"/>
      <c r="C15" s="112" t="s">
        <v>459</v>
      </c>
      <c r="D15" s="9">
        <v>30</v>
      </c>
      <c r="E15" s="183">
        <f t="shared" si="0"/>
        <v>3</v>
      </c>
      <c r="F15" s="9" t="s">
        <v>382</v>
      </c>
      <c r="G15" s="277">
        <v>0.3</v>
      </c>
      <c r="H15" s="276">
        <v>0.3</v>
      </c>
      <c r="I15" s="255">
        <v>0</v>
      </c>
      <c r="J15" s="255">
        <v>1.5</v>
      </c>
      <c r="K15" s="255">
        <v>7.2</v>
      </c>
    </row>
    <row r="16" spans="1:13">
      <c r="A16" s="367"/>
      <c r="B16" s="358"/>
      <c r="C16" s="142" t="s">
        <v>397</v>
      </c>
      <c r="D16" s="9">
        <v>3</v>
      </c>
      <c r="E16" s="183">
        <f t="shared" si="0"/>
        <v>0.3</v>
      </c>
      <c r="F16" s="9" t="s">
        <v>382</v>
      </c>
      <c r="G16" s="277">
        <v>0.03</v>
      </c>
      <c r="H16" s="276">
        <v>0.03</v>
      </c>
      <c r="I16" s="255">
        <v>0</v>
      </c>
      <c r="J16" s="255">
        <v>0.15</v>
      </c>
      <c r="K16" s="255">
        <v>0.72</v>
      </c>
    </row>
    <row r="17" spans="1:11">
      <c r="A17" s="367"/>
      <c r="B17" s="358"/>
      <c r="C17" s="112" t="s">
        <v>377</v>
      </c>
      <c r="D17" s="9">
        <v>5</v>
      </c>
      <c r="E17" s="183">
        <f t="shared" si="0"/>
        <v>0.5</v>
      </c>
      <c r="F17" s="9" t="s">
        <v>382</v>
      </c>
      <c r="G17" s="277">
        <v>0.05</v>
      </c>
      <c r="H17" s="276">
        <v>0.05</v>
      </c>
      <c r="I17" s="255">
        <v>0</v>
      </c>
      <c r="J17" s="255">
        <v>0.25</v>
      </c>
      <c r="K17" s="255">
        <v>1.2</v>
      </c>
    </row>
    <row r="18" spans="1:11">
      <c r="A18" s="367"/>
      <c r="B18" s="358"/>
      <c r="C18" s="112" t="s">
        <v>388</v>
      </c>
      <c r="D18" s="9">
        <v>3</v>
      </c>
      <c r="E18" s="183">
        <f t="shared" si="0"/>
        <v>0.3</v>
      </c>
      <c r="F18" s="9" t="s">
        <v>391</v>
      </c>
      <c r="G18" s="277">
        <v>0.6</v>
      </c>
      <c r="H18" s="276">
        <v>0</v>
      </c>
      <c r="I18" s="255">
        <v>3</v>
      </c>
      <c r="J18" s="255">
        <v>0</v>
      </c>
      <c r="K18" s="255">
        <v>27</v>
      </c>
    </row>
    <row r="19" spans="1:11">
      <c r="A19" s="367"/>
      <c r="B19" s="359" t="s">
        <v>880</v>
      </c>
      <c r="C19" s="112" t="s">
        <v>461</v>
      </c>
      <c r="D19" s="9">
        <v>40</v>
      </c>
      <c r="E19" s="183">
        <f t="shared" si="0"/>
        <v>4</v>
      </c>
      <c r="F19" s="9" t="s">
        <v>382</v>
      </c>
      <c r="G19" s="277">
        <v>0.4</v>
      </c>
      <c r="H19" s="276">
        <v>0.4</v>
      </c>
      <c r="I19" s="255">
        <v>0</v>
      </c>
      <c r="J19" s="255">
        <v>2</v>
      </c>
      <c r="K19" s="255">
        <v>9.6</v>
      </c>
    </row>
    <row r="20" spans="1:11">
      <c r="A20" s="367"/>
      <c r="B20" s="358"/>
      <c r="C20" s="112" t="s">
        <v>395</v>
      </c>
      <c r="D20" s="9">
        <v>20</v>
      </c>
      <c r="E20" s="183">
        <f t="shared" si="0"/>
        <v>2</v>
      </c>
      <c r="F20" s="9" t="s">
        <v>382</v>
      </c>
      <c r="G20" s="277">
        <v>0.2</v>
      </c>
      <c r="H20" s="276">
        <v>0.2</v>
      </c>
      <c r="I20" s="255">
        <v>0</v>
      </c>
      <c r="J20" s="255">
        <v>1</v>
      </c>
      <c r="K20" s="255">
        <v>4.8</v>
      </c>
    </row>
    <row r="21" spans="1:11">
      <c r="A21" s="367"/>
      <c r="B21" s="358"/>
      <c r="C21" s="112" t="s">
        <v>462</v>
      </c>
      <c r="D21" s="9">
        <v>10</v>
      </c>
      <c r="E21" s="183">
        <f t="shared" si="0"/>
        <v>1</v>
      </c>
      <c r="F21" s="9" t="s">
        <v>382</v>
      </c>
      <c r="G21" s="277">
        <v>0.1</v>
      </c>
      <c r="H21" s="276">
        <v>0.1</v>
      </c>
      <c r="I21" s="255">
        <v>0</v>
      </c>
      <c r="J21" s="255">
        <v>0.5</v>
      </c>
      <c r="K21" s="255">
        <v>2.4</v>
      </c>
    </row>
    <row r="22" spans="1:11">
      <c r="A22" s="367"/>
      <c r="B22" s="358"/>
      <c r="C22" s="117" t="s">
        <v>397</v>
      </c>
      <c r="D22" s="10">
        <v>2</v>
      </c>
      <c r="E22" s="183">
        <f t="shared" si="0"/>
        <v>0.2</v>
      </c>
      <c r="F22" s="9" t="s">
        <v>382</v>
      </c>
      <c r="G22" s="277">
        <v>0.02</v>
      </c>
      <c r="H22" s="276">
        <v>0.02</v>
      </c>
      <c r="I22" s="255">
        <v>0</v>
      </c>
      <c r="J22" s="255">
        <v>0.1</v>
      </c>
      <c r="K22" s="255">
        <v>0.48000000000000004</v>
      </c>
    </row>
    <row r="23" spans="1:11">
      <c r="A23" s="367"/>
      <c r="B23" s="358"/>
      <c r="C23" s="117" t="s">
        <v>388</v>
      </c>
      <c r="D23" s="10">
        <v>3</v>
      </c>
      <c r="E23" s="183">
        <f t="shared" si="0"/>
        <v>0.3</v>
      </c>
      <c r="F23" s="10" t="s">
        <v>391</v>
      </c>
      <c r="G23" s="277">
        <v>0.6</v>
      </c>
      <c r="H23" s="276">
        <v>0</v>
      </c>
      <c r="I23" s="255">
        <v>3</v>
      </c>
      <c r="J23" s="255">
        <v>0</v>
      </c>
      <c r="K23" s="255">
        <v>27</v>
      </c>
    </row>
    <row r="24" spans="1:11">
      <c r="A24" s="367"/>
      <c r="B24" s="358" t="s">
        <v>465</v>
      </c>
      <c r="C24" s="117" t="s">
        <v>466</v>
      </c>
      <c r="D24" s="10">
        <v>30</v>
      </c>
      <c r="E24" s="183">
        <f t="shared" si="0"/>
        <v>3</v>
      </c>
      <c r="F24" s="9" t="s">
        <v>404</v>
      </c>
      <c r="G24" s="277">
        <v>0.20689655172413793</v>
      </c>
      <c r="H24" s="276">
        <v>0</v>
      </c>
      <c r="I24" s="255">
        <v>0</v>
      </c>
      <c r="J24" s="255">
        <v>3.103448275862069</v>
      </c>
      <c r="K24" s="255">
        <v>12.413793103448276</v>
      </c>
    </row>
    <row r="25" spans="1:11">
      <c r="A25" s="367"/>
      <c r="B25" s="358"/>
      <c r="C25" s="117" t="s">
        <v>464</v>
      </c>
      <c r="D25" s="10">
        <v>40</v>
      </c>
      <c r="E25" s="183">
        <f>D25*$E$1/1000</f>
        <v>4</v>
      </c>
      <c r="F25" s="10" t="s">
        <v>381</v>
      </c>
      <c r="G25" s="277">
        <v>0.45714285714285713</v>
      </c>
      <c r="H25" s="276">
        <v>3.1999999999999997</v>
      </c>
      <c r="I25" s="255">
        <v>2.2857142857142856</v>
      </c>
      <c r="J25" s="255">
        <v>0</v>
      </c>
      <c r="K25" s="255">
        <v>33.371428571428567</v>
      </c>
    </row>
    <row r="26" spans="1:11">
      <c r="A26" s="367"/>
      <c r="B26" s="358"/>
      <c r="C26" s="117" t="s">
        <v>476</v>
      </c>
      <c r="D26" s="10">
        <v>1</v>
      </c>
      <c r="E26" s="183">
        <f t="shared" si="0"/>
        <v>0.1</v>
      </c>
      <c r="F26" s="10" t="s">
        <v>391</v>
      </c>
      <c r="G26" s="277">
        <v>0.2</v>
      </c>
      <c r="H26" s="276">
        <v>0</v>
      </c>
      <c r="I26" s="255">
        <v>1</v>
      </c>
      <c r="J26" s="255">
        <v>0</v>
      </c>
      <c r="K26" s="255">
        <v>9</v>
      </c>
    </row>
    <row r="27" spans="1:11">
      <c r="A27" s="342" t="s">
        <v>151</v>
      </c>
      <c r="B27" s="244" t="s">
        <v>853</v>
      </c>
      <c r="C27" s="117" t="s">
        <v>854</v>
      </c>
      <c r="D27" s="10">
        <v>85</v>
      </c>
      <c r="E27" s="183">
        <f t="shared" si="0"/>
        <v>8.5</v>
      </c>
      <c r="F27" s="10" t="s">
        <v>852</v>
      </c>
      <c r="G27" s="277">
        <v>0.77272727272727271</v>
      </c>
      <c r="H27" s="276">
        <v>0</v>
      </c>
      <c r="I27" s="255">
        <v>0</v>
      </c>
      <c r="J27" s="255">
        <v>11.59090909090909</v>
      </c>
      <c r="K27" s="255">
        <v>46.36363636363636</v>
      </c>
    </row>
    <row r="28" spans="1:11" ht="32.450000000000003" customHeight="1">
      <c r="A28" s="342"/>
      <c r="B28" s="358" t="s">
        <v>472</v>
      </c>
      <c r="C28" s="143" t="s">
        <v>467</v>
      </c>
      <c r="D28" s="8">
        <v>40</v>
      </c>
      <c r="E28" s="183">
        <f t="shared" si="0"/>
        <v>4</v>
      </c>
      <c r="F28" s="8" t="s">
        <v>380</v>
      </c>
      <c r="G28" s="277">
        <v>1</v>
      </c>
      <c r="H28" s="276">
        <v>2</v>
      </c>
      <c r="I28" s="255">
        <v>0</v>
      </c>
      <c r="J28" s="255">
        <v>15</v>
      </c>
      <c r="K28" s="255">
        <v>68</v>
      </c>
    </row>
    <row r="29" spans="1:11">
      <c r="A29" s="342"/>
      <c r="B29" s="358"/>
      <c r="C29" s="143" t="s">
        <v>457</v>
      </c>
      <c r="D29" s="8" t="s">
        <v>473</v>
      </c>
      <c r="E29" s="183"/>
      <c r="F29" s="8"/>
      <c r="G29" s="277"/>
      <c r="H29" s="276"/>
      <c r="I29" s="255"/>
      <c r="J29" s="255"/>
      <c r="K29" s="255"/>
    </row>
    <row r="30" spans="1:11">
      <c r="A30" s="342"/>
      <c r="B30" s="358"/>
      <c r="C30" s="143" t="s">
        <v>468</v>
      </c>
      <c r="D30" s="8" t="s">
        <v>474</v>
      </c>
      <c r="E30" s="183"/>
      <c r="F30" s="217"/>
      <c r="G30" s="277"/>
      <c r="H30" s="276"/>
      <c r="I30" s="255"/>
      <c r="J30" s="255"/>
      <c r="K30" s="255"/>
    </row>
    <row r="31" spans="1:11">
      <c r="A31" s="342"/>
      <c r="B31" s="358"/>
      <c r="C31" s="143" t="s">
        <v>469</v>
      </c>
      <c r="D31" s="8">
        <v>10</v>
      </c>
      <c r="E31" s="183">
        <f t="shared" si="0"/>
        <v>1</v>
      </c>
      <c r="F31" s="217" t="s">
        <v>424</v>
      </c>
      <c r="G31" s="277">
        <v>0.33333333333333331</v>
      </c>
      <c r="H31" s="276">
        <v>2.333333333333333</v>
      </c>
      <c r="I31" s="255">
        <v>1</v>
      </c>
      <c r="J31" s="255">
        <v>0</v>
      </c>
      <c r="K31" s="255">
        <v>18.333333333333332</v>
      </c>
    </row>
    <row r="32" spans="1:11">
      <c r="A32" s="342"/>
      <c r="B32" s="358"/>
      <c r="C32" s="143" t="s">
        <v>470</v>
      </c>
      <c r="D32" s="8">
        <v>5</v>
      </c>
      <c r="E32" s="183">
        <f t="shared" si="0"/>
        <v>0.5</v>
      </c>
      <c r="F32" s="217" t="s">
        <v>424</v>
      </c>
      <c r="G32" s="277">
        <v>3.5714285714285712E-2</v>
      </c>
      <c r="H32" s="276">
        <v>0.25</v>
      </c>
      <c r="I32" s="255">
        <v>0.10714285714285714</v>
      </c>
      <c r="J32" s="255">
        <v>0</v>
      </c>
      <c r="K32" s="255">
        <v>1.9642857142857142</v>
      </c>
    </row>
    <row r="33" spans="1:11">
      <c r="A33" s="342"/>
      <c r="B33" s="358"/>
      <c r="C33" s="143" t="s">
        <v>471</v>
      </c>
      <c r="D33" s="8">
        <v>0.2</v>
      </c>
      <c r="E33" s="183">
        <f t="shared" si="0"/>
        <v>0.02</v>
      </c>
      <c r="F33" s="217"/>
      <c r="G33" s="277"/>
      <c r="H33" s="276"/>
      <c r="I33" s="255"/>
      <c r="J33" s="255"/>
      <c r="K33" s="255"/>
    </row>
    <row r="34" spans="1:11">
      <c r="A34" s="342"/>
      <c r="B34" s="358"/>
      <c r="C34" s="144" t="s">
        <v>475</v>
      </c>
      <c r="D34" s="8" t="s">
        <v>474</v>
      </c>
      <c r="E34" s="183"/>
      <c r="F34" s="9"/>
      <c r="G34" s="277"/>
      <c r="H34" s="276"/>
      <c r="I34" s="255"/>
      <c r="J34" s="255"/>
      <c r="K34" s="255"/>
    </row>
    <row r="35" spans="1:11" ht="17.25" thickBot="1">
      <c r="A35" s="365"/>
      <c r="B35" s="358"/>
      <c r="C35" s="144" t="s">
        <v>377</v>
      </c>
      <c r="D35" s="8">
        <v>1</v>
      </c>
      <c r="E35" s="183">
        <f t="shared" si="0"/>
        <v>0.1</v>
      </c>
      <c r="F35" s="9" t="s">
        <v>382</v>
      </c>
      <c r="G35" s="277">
        <v>0.01</v>
      </c>
      <c r="H35" s="276">
        <v>0.01</v>
      </c>
      <c r="I35" s="255">
        <v>0</v>
      </c>
      <c r="J35" s="255">
        <v>0.05</v>
      </c>
      <c r="K35" s="255">
        <v>0.24000000000000002</v>
      </c>
    </row>
    <row r="36" spans="1:11" ht="21.75" customHeight="1" thickTop="1">
      <c r="A36" s="345" t="s">
        <v>152</v>
      </c>
      <c r="B36" s="366"/>
      <c r="C36" s="122"/>
      <c r="D36" s="123"/>
      <c r="E36" s="123"/>
      <c r="F36" s="123"/>
      <c r="G36" s="124"/>
      <c r="H36" s="125">
        <f>SUM(H3:H35)</f>
        <v>27.070000000000004</v>
      </c>
      <c r="I36" s="126">
        <f>SUM(I3:I35)</f>
        <v>19.521428571428572</v>
      </c>
      <c r="J36" s="126">
        <f>SUM(J3:J35)</f>
        <v>102.29435736677115</v>
      </c>
      <c r="K36" s="126">
        <f>SUM(K3:K35)</f>
        <v>693.15028660994187</v>
      </c>
    </row>
    <row r="37" spans="1:11" ht="21.75" customHeight="1">
      <c r="A37" s="343" t="s">
        <v>153</v>
      </c>
      <c r="B37" s="344"/>
      <c r="C37" s="127"/>
      <c r="D37" s="128"/>
      <c r="E37" s="128"/>
      <c r="F37" s="128"/>
      <c r="G37" s="129"/>
      <c r="H37" s="130">
        <f>+H36*4/K36</f>
        <v>0.15621431901813912</v>
      </c>
      <c r="I37" s="131">
        <f>+I36*9/K36</f>
        <v>0.25347007789917458</v>
      </c>
      <c r="J37" s="131">
        <f>+J36*4/K36</f>
        <v>0.59031560308268616</v>
      </c>
      <c r="K37" s="131">
        <f>+H37+I37+J37</f>
        <v>0.99999999999999989</v>
      </c>
    </row>
  </sheetData>
  <mergeCells count="16">
    <mergeCell ref="A1:B1"/>
    <mergeCell ref="C1:D1"/>
    <mergeCell ref="E1:F1"/>
    <mergeCell ref="H1:K1"/>
    <mergeCell ref="A3:A4"/>
    <mergeCell ref="B3:B4"/>
    <mergeCell ref="A36:B36"/>
    <mergeCell ref="A37:B37"/>
    <mergeCell ref="A5:A26"/>
    <mergeCell ref="B5:B6"/>
    <mergeCell ref="B7:B13"/>
    <mergeCell ref="B14:B18"/>
    <mergeCell ref="B19:B23"/>
    <mergeCell ref="B24:B26"/>
    <mergeCell ref="B28:B35"/>
    <mergeCell ref="A27:A35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6" zoomScale="90" zoomScaleNormal="90" workbookViewId="0">
      <selection activeCell="B21" sqref="B21:B24"/>
    </sheetView>
  </sheetViews>
  <sheetFormatPr defaultColWidth="9" defaultRowHeight="16.5"/>
  <cols>
    <col min="1" max="1" width="6.375" style="132" customWidth="1"/>
    <col min="2" max="2" width="16.375" style="110" customWidth="1"/>
    <col min="3" max="3" width="13.75" style="106" customWidth="1"/>
    <col min="4" max="4" width="7.25" style="133" customWidth="1"/>
    <col min="5" max="5" width="10" style="133" bestFit="1" customWidth="1"/>
    <col min="6" max="6" width="5.875" style="133" customWidth="1"/>
    <col min="7" max="7" width="7.375" style="134" customWidth="1"/>
    <col min="8" max="8" width="7.125" style="134" customWidth="1"/>
    <col min="9" max="10" width="6.875" style="134" customWidth="1"/>
    <col min="11" max="11" width="8" style="134" customWidth="1"/>
    <col min="12" max="16384" width="9" style="106"/>
  </cols>
  <sheetData>
    <row r="1" spans="1:13" ht="32.25" customHeight="1">
      <c r="A1" s="355" t="s">
        <v>86</v>
      </c>
      <c r="B1" s="348"/>
      <c r="C1" s="356" t="s">
        <v>87</v>
      </c>
      <c r="D1" s="356"/>
      <c r="E1" s="357">
        <v>100</v>
      </c>
      <c r="F1" s="357"/>
      <c r="G1" s="50" t="s">
        <v>88</v>
      </c>
      <c r="H1" s="347" t="s">
        <v>89</v>
      </c>
      <c r="I1" s="348"/>
      <c r="J1" s="348"/>
      <c r="K1" s="349"/>
    </row>
    <row r="2" spans="1:13" s="110" customFormat="1" ht="23.25" customHeight="1" thickBot="1">
      <c r="A2" s="107">
        <v>5</v>
      </c>
      <c r="B2" s="227" t="s">
        <v>0</v>
      </c>
      <c r="C2" s="46" t="s">
        <v>1</v>
      </c>
      <c r="D2" s="46" t="s">
        <v>90</v>
      </c>
      <c r="E2" s="72" t="s">
        <v>176</v>
      </c>
      <c r="F2" s="46" t="s">
        <v>92</v>
      </c>
      <c r="G2" s="108" t="s">
        <v>177</v>
      </c>
      <c r="H2" s="109" t="s">
        <v>94</v>
      </c>
      <c r="I2" s="46" t="s">
        <v>95</v>
      </c>
      <c r="J2" s="46" t="s">
        <v>96</v>
      </c>
      <c r="K2" s="46" t="s">
        <v>178</v>
      </c>
      <c r="M2" s="111"/>
    </row>
    <row r="3" spans="1:13" ht="17.25" thickTop="1">
      <c r="A3" s="350" t="s">
        <v>36</v>
      </c>
      <c r="B3" s="368" t="s">
        <v>477</v>
      </c>
      <c r="C3" s="137" t="s">
        <v>478</v>
      </c>
      <c r="D3" s="10">
        <v>35</v>
      </c>
      <c r="E3" s="183">
        <f>D3*$E$1/1000</f>
        <v>3.5</v>
      </c>
      <c r="F3" s="10" t="s">
        <v>380</v>
      </c>
      <c r="G3" s="281">
        <v>1</v>
      </c>
      <c r="H3" s="276">
        <v>2</v>
      </c>
      <c r="I3" s="255">
        <v>0</v>
      </c>
      <c r="J3" s="255">
        <v>15</v>
      </c>
      <c r="K3" s="255">
        <v>68</v>
      </c>
    </row>
    <row r="4" spans="1:13">
      <c r="A4" s="342"/>
      <c r="B4" s="368"/>
      <c r="C4" s="112" t="s">
        <v>388</v>
      </c>
      <c r="D4" s="10">
        <v>3</v>
      </c>
      <c r="E4" s="183">
        <f t="shared" ref="E4:E26" si="0">D4*$E$1/1000</f>
        <v>0.3</v>
      </c>
      <c r="F4" s="10" t="s">
        <v>391</v>
      </c>
      <c r="G4" s="281">
        <v>0.6</v>
      </c>
      <c r="H4" s="276">
        <v>0</v>
      </c>
      <c r="I4" s="255">
        <v>3</v>
      </c>
      <c r="J4" s="255">
        <v>0</v>
      </c>
      <c r="K4" s="255">
        <v>27</v>
      </c>
    </row>
    <row r="5" spans="1:13">
      <c r="A5" s="342"/>
      <c r="B5" s="368"/>
      <c r="C5" s="112" t="s">
        <v>479</v>
      </c>
      <c r="D5" s="10">
        <v>25</v>
      </c>
      <c r="E5" s="183">
        <f t="shared" si="0"/>
        <v>2.5</v>
      </c>
      <c r="F5" s="10" t="s">
        <v>402</v>
      </c>
      <c r="G5" s="281">
        <v>0.56000000000000005</v>
      </c>
      <c r="H5" s="276">
        <v>4.4400000000000004</v>
      </c>
      <c r="I5" s="255">
        <v>2.2200000000000002</v>
      </c>
      <c r="J5" s="255">
        <v>6.67</v>
      </c>
      <c r="K5" s="255">
        <v>64.44</v>
      </c>
    </row>
    <row r="6" spans="1:13">
      <c r="A6" s="342"/>
      <c r="B6" s="368"/>
      <c r="C6" s="112" t="s">
        <v>374</v>
      </c>
      <c r="D6" s="10">
        <v>30</v>
      </c>
      <c r="E6" s="183">
        <f t="shared" si="0"/>
        <v>3</v>
      </c>
      <c r="F6" s="10" t="s">
        <v>381</v>
      </c>
      <c r="G6" s="281">
        <v>0.54545454545454541</v>
      </c>
      <c r="H6" s="276">
        <v>3.8181818181818179</v>
      </c>
      <c r="I6" s="255">
        <v>2.7272727272727271</v>
      </c>
      <c r="J6" s="255">
        <v>0</v>
      </c>
      <c r="K6" s="255">
        <v>39.818181818181813</v>
      </c>
    </row>
    <row r="7" spans="1:13">
      <c r="A7" s="342"/>
      <c r="B7" s="368"/>
      <c r="C7" s="112" t="s">
        <v>425</v>
      </c>
      <c r="D7" s="14">
        <v>15</v>
      </c>
      <c r="E7" s="183">
        <f t="shared" si="0"/>
        <v>1.5</v>
      </c>
      <c r="F7" s="14" t="s">
        <v>382</v>
      </c>
      <c r="G7" s="282">
        <v>0.15</v>
      </c>
      <c r="H7" s="276">
        <v>0.15</v>
      </c>
      <c r="I7" s="255">
        <v>0</v>
      </c>
      <c r="J7" s="255">
        <v>0.75</v>
      </c>
      <c r="K7" s="255">
        <v>3.6</v>
      </c>
    </row>
    <row r="8" spans="1:13">
      <c r="A8" s="342"/>
      <c r="B8" s="368" t="s">
        <v>480</v>
      </c>
      <c r="C8" s="112" t="s">
        <v>379</v>
      </c>
      <c r="D8" s="9">
        <v>30</v>
      </c>
      <c r="E8" s="183">
        <f t="shared" si="0"/>
        <v>3</v>
      </c>
      <c r="F8" s="9" t="s">
        <v>380</v>
      </c>
      <c r="G8" s="283">
        <v>1.5</v>
      </c>
      <c r="H8" s="276">
        <v>3</v>
      </c>
      <c r="I8" s="255">
        <v>0</v>
      </c>
      <c r="J8" s="255">
        <v>22.5</v>
      </c>
      <c r="K8" s="255">
        <v>102</v>
      </c>
    </row>
    <row r="9" spans="1:13">
      <c r="A9" s="351"/>
      <c r="B9" s="368"/>
      <c r="C9" s="118" t="s">
        <v>481</v>
      </c>
      <c r="D9" s="11">
        <v>20</v>
      </c>
      <c r="E9" s="183">
        <f t="shared" si="0"/>
        <v>2</v>
      </c>
      <c r="F9" s="11" t="s">
        <v>380</v>
      </c>
      <c r="G9" s="284">
        <v>1</v>
      </c>
      <c r="H9" s="276">
        <v>2</v>
      </c>
      <c r="I9" s="255">
        <v>0</v>
      </c>
      <c r="J9" s="255">
        <v>15</v>
      </c>
      <c r="K9" s="255">
        <v>68</v>
      </c>
    </row>
    <row r="10" spans="1:13">
      <c r="A10" s="341" t="s">
        <v>37</v>
      </c>
      <c r="B10" s="358" t="s">
        <v>482</v>
      </c>
      <c r="C10" s="117" t="s">
        <v>483</v>
      </c>
      <c r="D10" s="11">
        <v>30</v>
      </c>
      <c r="E10" s="183">
        <f t="shared" si="0"/>
        <v>3</v>
      </c>
      <c r="F10" s="11" t="s">
        <v>381</v>
      </c>
      <c r="G10" s="284">
        <v>0.86</v>
      </c>
      <c r="H10" s="276">
        <v>6</v>
      </c>
      <c r="I10" s="255">
        <v>4.29</v>
      </c>
      <c r="J10" s="255">
        <v>0</v>
      </c>
      <c r="K10" s="255">
        <v>62.57</v>
      </c>
    </row>
    <row r="11" spans="1:13">
      <c r="A11" s="342"/>
      <c r="B11" s="358"/>
      <c r="C11" s="112" t="s">
        <v>411</v>
      </c>
      <c r="D11" s="14">
        <v>8</v>
      </c>
      <c r="E11" s="183">
        <f t="shared" si="0"/>
        <v>0.8</v>
      </c>
      <c r="F11" s="14" t="s">
        <v>382</v>
      </c>
      <c r="G11" s="282">
        <v>0.08</v>
      </c>
      <c r="H11" s="276">
        <v>0.08</v>
      </c>
      <c r="I11" s="255">
        <v>0</v>
      </c>
      <c r="J11" s="255">
        <v>0.4</v>
      </c>
      <c r="K11" s="255">
        <v>1.92</v>
      </c>
    </row>
    <row r="12" spans="1:13">
      <c r="A12" s="342"/>
      <c r="B12" s="358"/>
      <c r="C12" s="112" t="s">
        <v>412</v>
      </c>
      <c r="D12" s="9">
        <v>8</v>
      </c>
      <c r="E12" s="183">
        <f t="shared" si="0"/>
        <v>0.8</v>
      </c>
      <c r="F12" s="9" t="s">
        <v>382</v>
      </c>
      <c r="G12" s="283">
        <v>0.08</v>
      </c>
      <c r="H12" s="276">
        <v>0.08</v>
      </c>
      <c r="I12" s="255">
        <v>0</v>
      </c>
      <c r="J12" s="255">
        <v>0.4</v>
      </c>
      <c r="K12" s="255">
        <v>1.92</v>
      </c>
    </row>
    <row r="13" spans="1:13">
      <c r="A13" s="342"/>
      <c r="B13" s="358"/>
      <c r="C13" s="112" t="s">
        <v>388</v>
      </c>
      <c r="D13" s="9">
        <v>3</v>
      </c>
      <c r="E13" s="183">
        <f t="shared" si="0"/>
        <v>0.3</v>
      </c>
      <c r="F13" s="9" t="s">
        <v>391</v>
      </c>
      <c r="G13" s="283">
        <v>0.6</v>
      </c>
      <c r="H13" s="276">
        <v>0</v>
      </c>
      <c r="I13" s="255">
        <v>3</v>
      </c>
      <c r="J13" s="255">
        <v>0</v>
      </c>
      <c r="K13" s="255">
        <v>27</v>
      </c>
    </row>
    <row r="14" spans="1:13">
      <c r="A14" s="342"/>
      <c r="B14" s="358"/>
      <c r="C14" s="112" t="s">
        <v>397</v>
      </c>
      <c r="D14" s="9">
        <v>1</v>
      </c>
      <c r="E14" s="183">
        <f t="shared" si="0"/>
        <v>0.1</v>
      </c>
      <c r="F14" s="9" t="s">
        <v>382</v>
      </c>
      <c r="G14" s="283">
        <v>0.01</v>
      </c>
      <c r="H14" s="276">
        <v>0.01</v>
      </c>
      <c r="I14" s="255">
        <v>0</v>
      </c>
      <c r="J14" s="255">
        <v>0.05</v>
      </c>
      <c r="K14" s="255">
        <v>0.24</v>
      </c>
    </row>
    <row r="15" spans="1:13">
      <c r="A15" s="342"/>
      <c r="B15" s="358"/>
      <c r="C15" s="117" t="s">
        <v>484</v>
      </c>
      <c r="D15" s="11" t="s">
        <v>474</v>
      </c>
      <c r="E15" s="183"/>
      <c r="F15" s="11"/>
      <c r="G15" s="277"/>
      <c r="H15" s="276"/>
      <c r="I15" s="255"/>
      <c r="J15" s="255"/>
      <c r="K15" s="255">
        <f>+H15*4+I15*9+J15*4</f>
        <v>0</v>
      </c>
    </row>
    <row r="16" spans="1:13">
      <c r="A16" s="342"/>
      <c r="B16" s="358" t="s">
        <v>485</v>
      </c>
      <c r="C16" s="117" t="s">
        <v>486</v>
      </c>
      <c r="D16" s="11">
        <v>5</v>
      </c>
      <c r="E16" s="183">
        <f t="shared" si="0"/>
        <v>0.5</v>
      </c>
      <c r="F16" s="11" t="s">
        <v>424</v>
      </c>
      <c r="G16" s="277">
        <v>0.1</v>
      </c>
      <c r="H16" s="276">
        <v>0.7</v>
      </c>
      <c r="I16" s="255">
        <v>0.3</v>
      </c>
      <c r="J16" s="255">
        <v>0</v>
      </c>
      <c r="K16" s="255">
        <v>5.5</v>
      </c>
    </row>
    <row r="17" spans="1:11" ht="33">
      <c r="A17" s="342"/>
      <c r="B17" s="358"/>
      <c r="C17" s="137" t="s">
        <v>487</v>
      </c>
      <c r="D17" s="14">
        <v>5</v>
      </c>
      <c r="E17" s="183">
        <f t="shared" si="0"/>
        <v>0.5</v>
      </c>
      <c r="F17" s="14" t="s">
        <v>424</v>
      </c>
      <c r="G17" s="277">
        <v>0.14000000000000001</v>
      </c>
      <c r="H17" s="276">
        <v>1</v>
      </c>
      <c r="I17" s="255">
        <v>0.43</v>
      </c>
      <c r="J17" s="255">
        <v>0</v>
      </c>
      <c r="K17" s="255">
        <v>7.86</v>
      </c>
    </row>
    <row r="18" spans="1:11">
      <c r="A18" s="342"/>
      <c r="B18" s="358"/>
      <c r="C18" s="112" t="s">
        <v>488</v>
      </c>
      <c r="D18" s="9">
        <v>10</v>
      </c>
      <c r="E18" s="183">
        <f t="shared" si="0"/>
        <v>1</v>
      </c>
      <c r="F18" s="9" t="s">
        <v>382</v>
      </c>
      <c r="G18" s="277">
        <v>0.1</v>
      </c>
      <c r="H18" s="276">
        <v>0.1</v>
      </c>
      <c r="I18" s="255">
        <v>0</v>
      </c>
      <c r="J18" s="255">
        <v>0.5</v>
      </c>
      <c r="K18" s="255">
        <v>2.4</v>
      </c>
    </row>
    <row r="19" spans="1:11">
      <c r="A19" s="342"/>
      <c r="B19" s="358"/>
      <c r="C19" s="112" t="s">
        <v>489</v>
      </c>
      <c r="D19" s="9">
        <v>10</v>
      </c>
      <c r="E19" s="183">
        <f t="shared" si="0"/>
        <v>1</v>
      </c>
      <c r="F19" s="9" t="s">
        <v>380</v>
      </c>
      <c r="G19" s="277">
        <v>0.5</v>
      </c>
      <c r="H19" s="276">
        <v>1</v>
      </c>
      <c r="I19" s="255">
        <v>0</v>
      </c>
      <c r="J19" s="255">
        <v>7.5</v>
      </c>
      <c r="K19" s="255">
        <v>34</v>
      </c>
    </row>
    <row r="20" spans="1:11">
      <c r="A20" s="342"/>
      <c r="B20" s="358"/>
      <c r="C20" s="142" t="s">
        <v>388</v>
      </c>
      <c r="D20" s="9">
        <v>2</v>
      </c>
      <c r="E20" s="183">
        <f t="shared" si="0"/>
        <v>0.2</v>
      </c>
      <c r="F20" s="9" t="s">
        <v>391</v>
      </c>
      <c r="G20" s="277">
        <v>0.4</v>
      </c>
      <c r="H20" s="276">
        <v>0</v>
      </c>
      <c r="I20" s="255">
        <v>2</v>
      </c>
      <c r="J20" s="255">
        <v>0</v>
      </c>
      <c r="K20" s="255">
        <v>18</v>
      </c>
    </row>
    <row r="21" spans="1:11">
      <c r="A21" s="342"/>
      <c r="B21" s="359" t="s">
        <v>881</v>
      </c>
      <c r="C21" s="117" t="s">
        <v>491</v>
      </c>
      <c r="D21" s="10">
        <v>30</v>
      </c>
      <c r="E21" s="183">
        <f t="shared" si="0"/>
        <v>3</v>
      </c>
      <c r="F21" s="10" t="s">
        <v>382</v>
      </c>
      <c r="G21" s="277">
        <v>0.3</v>
      </c>
      <c r="H21" s="276">
        <v>0.3</v>
      </c>
      <c r="I21" s="255">
        <v>0</v>
      </c>
      <c r="J21" s="255">
        <v>1.5</v>
      </c>
      <c r="K21" s="255">
        <v>7.2</v>
      </c>
    </row>
    <row r="22" spans="1:11">
      <c r="A22" s="342"/>
      <c r="B22" s="358"/>
      <c r="C22" s="112" t="s">
        <v>492</v>
      </c>
      <c r="D22" s="9">
        <v>25</v>
      </c>
      <c r="E22" s="183">
        <f t="shared" si="0"/>
        <v>2.5</v>
      </c>
      <c r="F22" s="9" t="s">
        <v>382</v>
      </c>
      <c r="G22" s="277">
        <v>0.25</v>
      </c>
      <c r="H22" s="276">
        <v>0.25</v>
      </c>
      <c r="I22" s="255">
        <v>0</v>
      </c>
      <c r="J22" s="255">
        <v>1.25</v>
      </c>
      <c r="K22" s="255">
        <v>6</v>
      </c>
    </row>
    <row r="23" spans="1:11">
      <c r="A23" s="342"/>
      <c r="B23" s="358"/>
      <c r="C23" s="112" t="s">
        <v>493</v>
      </c>
      <c r="D23" s="9">
        <v>1</v>
      </c>
      <c r="E23" s="183">
        <f t="shared" si="0"/>
        <v>0.1</v>
      </c>
      <c r="F23" s="9" t="s">
        <v>382</v>
      </c>
      <c r="G23" s="277">
        <v>0.01</v>
      </c>
      <c r="H23" s="276">
        <v>0.01</v>
      </c>
      <c r="I23" s="255">
        <v>0</v>
      </c>
      <c r="J23" s="255">
        <v>0.05</v>
      </c>
      <c r="K23" s="255">
        <v>0.24</v>
      </c>
    </row>
    <row r="24" spans="1:11">
      <c r="A24" s="342"/>
      <c r="B24" s="358"/>
      <c r="C24" s="112" t="s">
        <v>388</v>
      </c>
      <c r="D24" s="9">
        <v>2</v>
      </c>
      <c r="E24" s="183">
        <f t="shared" si="0"/>
        <v>0.2</v>
      </c>
      <c r="F24" s="9" t="s">
        <v>391</v>
      </c>
      <c r="G24" s="277">
        <v>0.4</v>
      </c>
      <c r="H24" s="276">
        <v>0</v>
      </c>
      <c r="I24" s="255">
        <v>2</v>
      </c>
      <c r="J24" s="255">
        <v>0</v>
      </c>
      <c r="K24" s="255">
        <v>18</v>
      </c>
    </row>
    <row r="25" spans="1:11">
      <c r="A25" s="342"/>
      <c r="B25" s="358" t="s">
        <v>494</v>
      </c>
      <c r="C25" s="112" t="s">
        <v>495</v>
      </c>
      <c r="D25" s="9">
        <v>2</v>
      </c>
      <c r="E25" s="183">
        <f t="shared" si="0"/>
        <v>0.2</v>
      </c>
      <c r="F25" s="9" t="s">
        <v>382</v>
      </c>
      <c r="G25" s="277">
        <v>0.1</v>
      </c>
      <c r="H25" s="276">
        <v>0.1</v>
      </c>
      <c r="I25" s="255">
        <v>0</v>
      </c>
      <c r="J25" s="255">
        <v>0.5</v>
      </c>
      <c r="K25" s="255">
        <v>2.4</v>
      </c>
    </row>
    <row r="26" spans="1:11">
      <c r="A26" s="342"/>
      <c r="B26" s="358"/>
      <c r="C26" s="112" t="s">
        <v>496</v>
      </c>
      <c r="D26" s="9">
        <v>30</v>
      </c>
      <c r="E26" s="183">
        <f t="shared" si="0"/>
        <v>3</v>
      </c>
      <c r="F26" s="9" t="s">
        <v>382</v>
      </c>
      <c r="G26" s="277">
        <v>0.3</v>
      </c>
      <c r="H26" s="276">
        <v>0.3</v>
      </c>
      <c r="I26" s="255">
        <v>0</v>
      </c>
      <c r="J26" s="255">
        <v>1.5</v>
      </c>
      <c r="K26" s="255">
        <v>7.2</v>
      </c>
    </row>
    <row r="27" spans="1:11">
      <c r="A27" s="341" t="s">
        <v>10</v>
      </c>
      <c r="B27" s="358" t="s">
        <v>497</v>
      </c>
      <c r="C27" s="112" t="s">
        <v>498</v>
      </c>
      <c r="D27" s="9">
        <v>20</v>
      </c>
      <c r="E27" s="183">
        <f>D27*$E$1/1000</f>
        <v>2</v>
      </c>
      <c r="F27" s="9" t="s">
        <v>380</v>
      </c>
      <c r="G27" s="277">
        <v>1</v>
      </c>
      <c r="H27" s="276">
        <v>2</v>
      </c>
      <c r="I27" s="255">
        <v>0</v>
      </c>
      <c r="J27" s="255">
        <v>15</v>
      </c>
      <c r="K27" s="255">
        <v>68</v>
      </c>
    </row>
    <row r="28" spans="1:11">
      <c r="A28" s="342"/>
      <c r="B28" s="358"/>
      <c r="C28" s="112" t="s">
        <v>499</v>
      </c>
      <c r="D28" s="11">
        <v>100</v>
      </c>
      <c r="E28" s="183">
        <f>D28*$E$1/1000</f>
        <v>10</v>
      </c>
      <c r="F28" s="11" t="s">
        <v>404</v>
      </c>
      <c r="G28" s="277">
        <v>0.95238095238095233</v>
      </c>
      <c r="H28" s="276">
        <v>0</v>
      </c>
      <c r="I28" s="255">
        <v>0</v>
      </c>
      <c r="J28" s="255">
        <v>14.285714285714285</v>
      </c>
      <c r="K28" s="255">
        <v>57.142857142857139</v>
      </c>
    </row>
    <row r="29" spans="1:11" ht="17.25" thickBot="1">
      <c r="A29" s="342"/>
      <c r="B29" s="358"/>
      <c r="C29" s="112" t="s">
        <v>500</v>
      </c>
      <c r="D29" s="10">
        <v>5</v>
      </c>
      <c r="E29" s="183">
        <f>D29*$E$1/1000</f>
        <v>0.5</v>
      </c>
      <c r="F29" s="10" t="s">
        <v>391</v>
      </c>
      <c r="G29" s="277">
        <v>0.17</v>
      </c>
      <c r="H29" s="276">
        <v>0</v>
      </c>
      <c r="I29" s="255">
        <v>0.83</v>
      </c>
      <c r="J29" s="255">
        <v>0</v>
      </c>
      <c r="K29" s="255">
        <v>7.5</v>
      </c>
    </row>
    <row r="30" spans="1:11" ht="19.5" customHeight="1" thickTop="1">
      <c r="A30" s="345" t="s">
        <v>11</v>
      </c>
      <c r="B30" s="366"/>
      <c r="C30" s="122"/>
      <c r="D30" s="123"/>
      <c r="E30" s="123"/>
      <c r="F30" s="123"/>
      <c r="G30" s="124"/>
      <c r="H30" s="125">
        <f>SUM(H3:H29)</f>
        <v>27.33818181818182</v>
      </c>
      <c r="I30" s="126">
        <f>SUM(I3:I29)</f>
        <v>20.797272727272727</v>
      </c>
      <c r="J30" s="126">
        <f>SUM(J3:J29)</f>
        <v>102.85571428571427</v>
      </c>
      <c r="K30" s="126">
        <f>SUM(K3:K29)</f>
        <v>707.95103896103899</v>
      </c>
    </row>
    <row r="31" spans="1:11" ht="19.5" customHeight="1">
      <c r="A31" s="343" t="s">
        <v>14</v>
      </c>
      <c r="B31" s="344"/>
      <c r="C31" s="127"/>
      <c r="D31" s="128"/>
      <c r="E31" s="128"/>
      <c r="F31" s="128"/>
      <c r="G31" s="129"/>
      <c r="H31" s="130">
        <f>+H30*4/K30</f>
        <v>0.15446368640578453</v>
      </c>
      <c r="I31" s="131">
        <f>+I30*9/K30</f>
        <v>0.26439039459585489</v>
      </c>
      <c r="J31" s="131">
        <f>+J30*4/K30</f>
        <v>0.58114591899836043</v>
      </c>
      <c r="K31" s="131">
        <f>+H31+I31+J31</f>
        <v>0.99999999999999989</v>
      </c>
    </row>
  </sheetData>
  <mergeCells count="16">
    <mergeCell ref="A1:B1"/>
    <mergeCell ref="C1:D1"/>
    <mergeCell ref="E1:F1"/>
    <mergeCell ref="H1:K1"/>
    <mergeCell ref="A3:A9"/>
    <mergeCell ref="B3:B7"/>
    <mergeCell ref="B8:B9"/>
    <mergeCell ref="A30:B30"/>
    <mergeCell ref="A31:B31"/>
    <mergeCell ref="A10:A26"/>
    <mergeCell ref="A27:A29"/>
    <mergeCell ref="B10:B15"/>
    <mergeCell ref="B16:B20"/>
    <mergeCell ref="B21:B24"/>
    <mergeCell ref="B25:B26"/>
    <mergeCell ref="B27:B29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zoomScale="90" zoomScaleNormal="90" workbookViewId="0">
      <selection activeCell="C35" sqref="C35"/>
    </sheetView>
  </sheetViews>
  <sheetFormatPr defaultColWidth="9" defaultRowHeight="16.5"/>
  <cols>
    <col min="1" max="1" width="6.375" style="132" customWidth="1"/>
    <col min="2" max="2" width="16.75" style="110" customWidth="1"/>
    <col min="3" max="3" width="13.75" style="106" customWidth="1"/>
    <col min="4" max="4" width="7.25" style="133" customWidth="1"/>
    <col min="5" max="5" width="10" style="133" customWidth="1"/>
    <col min="6" max="6" width="5.875" style="133" customWidth="1"/>
    <col min="7" max="7" width="7.375" style="134" customWidth="1"/>
    <col min="8" max="8" width="7.125" style="134" customWidth="1"/>
    <col min="9" max="10" width="6.875" style="134" customWidth="1"/>
    <col min="11" max="11" width="8" style="134" customWidth="1"/>
    <col min="12" max="16384" width="9" style="106"/>
  </cols>
  <sheetData>
    <row r="1" spans="1:13" ht="32.25" customHeight="1">
      <c r="A1" s="355" t="s">
        <v>86</v>
      </c>
      <c r="B1" s="348"/>
      <c r="C1" s="356" t="s">
        <v>87</v>
      </c>
      <c r="D1" s="356"/>
      <c r="E1" s="357">
        <v>100</v>
      </c>
      <c r="F1" s="357"/>
      <c r="G1" s="50" t="s">
        <v>88</v>
      </c>
      <c r="H1" s="347" t="s">
        <v>89</v>
      </c>
      <c r="I1" s="348"/>
      <c r="J1" s="348"/>
      <c r="K1" s="349"/>
    </row>
    <row r="2" spans="1:13" s="110" customFormat="1" ht="23.25" customHeight="1" thickBot="1">
      <c r="A2" s="107">
        <v>6</v>
      </c>
      <c r="B2" s="227" t="s">
        <v>0</v>
      </c>
      <c r="C2" s="46" t="s">
        <v>1</v>
      </c>
      <c r="D2" s="46" t="s">
        <v>90</v>
      </c>
      <c r="E2" s="72" t="s">
        <v>176</v>
      </c>
      <c r="F2" s="46" t="s">
        <v>92</v>
      </c>
      <c r="G2" s="108" t="s">
        <v>177</v>
      </c>
      <c r="H2" s="109" t="s">
        <v>94</v>
      </c>
      <c r="I2" s="46" t="s">
        <v>95</v>
      </c>
      <c r="J2" s="46" t="s">
        <v>96</v>
      </c>
      <c r="K2" s="46" t="s">
        <v>178</v>
      </c>
      <c r="M2" s="111"/>
    </row>
    <row r="3" spans="1:13" ht="17.25" thickTop="1">
      <c r="A3" s="350" t="s">
        <v>179</v>
      </c>
      <c r="B3" s="218" t="s">
        <v>501</v>
      </c>
      <c r="C3" s="112" t="s">
        <v>502</v>
      </c>
      <c r="D3" s="9">
        <v>70</v>
      </c>
      <c r="E3" s="183">
        <f t="shared" ref="E3:E8" si="0">D3*$E$1/1000</f>
        <v>7</v>
      </c>
      <c r="F3" s="9" t="s">
        <v>380</v>
      </c>
      <c r="G3" s="277">
        <v>0.57999999999999996</v>
      </c>
      <c r="H3" s="276">
        <v>1.17</v>
      </c>
      <c r="I3" s="255">
        <v>0</v>
      </c>
      <c r="J3" s="255">
        <v>8.75</v>
      </c>
      <c r="K3" s="255">
        <v>39.67</v>
      </c>
    </row>
    <row r="4" spans="1:13">
      <c r="A4" s="342"/>
      <c r="B4" s="219"/>
      <c r="C4" s="112" t="s">
        <v>503</v>
      </c>
      <c r="D4" s="9">
        <v>20</v>
      </c>
      <c r="E4" s="183">
        <f t="shared" si="0"/>
        <v>2</v>
      </c>
      <c r="F4" s="9" t="s">
        <v>381</v>
      </c>
      <c r="G4" s="277">
        <v>0.56999999999999995</v>
      </c>
      <c r="H4" s="276">
        <v>4</v>
      </c>
      <c r="I4" s="255">
        <v>2.86</v>
      </c>
      <c r="J4" s="255">
        <v>0</v>
      </c>
      <c r="K4" s="255">
        <v>41.71</v>
      </c>
    </row>
    <row r="5" spans="1:13">
      <c r="A5" s="342"/>
      <c r="B5" s="219"/>
      <c r="C5" s="112" t="s">
        <v>504</v>
      </c>
      <c r="D5" s="9">
        <v>15</v>
      </c>
      <c r="E5" s="183">
        <f t="shared" si="0"/>
        <v>1.5</v>
      </c>
      <c r="F5" s="9" t="s">
        <v>382</v>
      </c>
      <c r="G5" s="277">
        <v>0.15</v>
      </c>
      <c r="H5" s="276">
        <v>0.15</v>
      </c>
      <c r="I5" s="255">
        <v>0</v>
      </c>
      <c r="J5" s="255">
        <v>0.75</v>
      </c>
      <c r="K5" s="255">
        <v>3.6</v>
      </c>
    </row>
    <row r="6" spans="1:13">
      <c r="A6" s="342"/>
      <c r="B6" s="219"/>
      <c r="C6" s="112" t="s">
        <v>505</v>
      </c>
      <c r="D6" s="9">
        <v>15</v>
      </c>
      <c r="E6" s="183">
        <f t="shared" si="0"/>
        <v>1.5</v>
      </c>
      <c r="F6" s="9" t="s">
        <v>380</v>
      </c>
      <c r="G6" s="277">
        <v>0.15</v>
      </c>
      <c r="H6" s="276">
        <v>0.3</v>
      </c>
      <c r="I6" s="255">
        <v>0</v>
      </c>
      <c r="J6" s="255">
        <v>2.25</v>
      </c>
      <c r="K6" s="255">
        <v>10.199999999999999</v>
      </c>
    </row>
    <row r="7" spans="1:13">
      <c r="A7" s="342"/>
      <c r="B7" s="219"/>
      <c r="C7" s="112" t="s">
        <v>506</v>
      </c>
      <c r="D7" s="9">
        <v>1</v>
      </c>
      <c r="E7" s="183">
        <f t="shared" si="0"/>
        <v>0.1</v>
      </c>
      <c r="F7" s="9" t="s">
        <v>382</v>
      </c>
      <c r="G7" s="277">
        <v>0.01</v>
      </c>
      <c r="H7" s="276">
        <v>0.01</v>
      </c>
      <c r="I7" s="255">
        <v>0</v>
      </c>
      <c r="J7" s="255">
        <v>0.05</v>
      </c>
      <c r="K7" s="255">
        <v>0.24</v>
      </c>
    </row>
    <row r="8" spans="1:13">
      <c r="A8" s="342"/>
      <c r="B8" s="219"/>
      <c r="C8" s="112" t="s">
        <v>507</v>
      </c>
      <c r="D8" s="9">
        <v>30</v>
      </c>
      <c r="E8" s="183">
        <f t="shared" si="0"/>
        <v>3</v>
      </c>
      <c r="F8" s="9" t="s">
        <v>380</v>
      </c>
      <c r="G8" s="277">
        <v>1</v>
      </c>
      <c r="H8" s="276">
        <v>2</v>
      </c>
      <c r="I8" s="255">
        <v>0</v>
      </c>
      <c r="J8" s="255">
        <v>15</v>
      </c>
      <c r="K8" s="255">
        <v>68</v>
      </c>
    </row>
    <row r="9" spans="1:13">
      <c r="A9" s="342"/>
      <c r="B9" s="221"/>
      <c r="C9" s="112" t="s">
        <v>388</v>
      </c>
      <c r="D9" s="9">
        <v>5</v>
      </c>
      <c r="E9" s="183">
        <f>D9*$E$1/1000</f>
        <v>0.5</v>
      </c>
      <c r="F9" s="9" t="s">
        <v>391</v>
      </c>
      <c r="G9" s="277">
        <v>1</v>
      </c>
      <c r="H9" s="276">
        <v>0</v>
      </c>
      <c r="I9" s="255">
        <v>5</v>
      </c>
      <c r="J9" s="255">
        <v>0</v>
      </c>
      <c r="K9" s="255">
        <v>45</v>
      </c>
    </row>
    <row r="10" spans="1:13">
      <c r="A10" s="341" t="s">
        <v>180</v>
      </c>
      <c r="B10" s="218" t="s">
        <v>508</v>
      </c>
      <c r="C10" s="112" t="s">
        <v>379</v>
      </c>
      <c r="D10" s="9">
        <v>30</v>
      </c>
      <c r="E10" s="183">
        <f t="shared" ref="E10:E32" si="1">D10*$E$1/1000</f>
        <v>3</v>
      </c>
      <c r="F10" s="9" t="s">
        <v>380</v>
      </c>
      <c r="G10" s="277">
        <v>1.5</v>
      </c>
      <c r="H10" s="276">
        <v>3</v>
      </c>
      <c r="I10" s="255">
        <v>0</v>
      </c>
      <c r="J10" s="255">
        <v>22.5</v>
      </c>
      <c r="K10" s="255">
        <v>102</v>
      </c>
    </row>
    <row r="11" spans="1:13">
      <c r="A11" s="342"/>
      <c r="B11" s="221"/>
      <c r="C11" s="112" t="s">
        <v>509</v>
      </c>
      <c r="D11" s="9">
        <v>20</v>
      </c>
      <c r="E11" s="183">
        <f t="shared" si="1"/>
        <v>2</v>
      </c>
      <c r="F11" s="9" t="s">
        <v>380</v>
      </c>
      <c r="G11" s="277">
        <v>1</v>
      </c>
      <c r="H11" s="276">
        <v>2</v>
      </c>
      <c r="I11" s="255">
        <v>0</v>
      </c>
      <c r="J11" s="255">
        <v>15</v>
      </c>
      <c r="K11" s="255">
        <v>68</v>
      </c>
    </row>
    <row r="12" spans="1:13">
      <c r="A12" s="342"/>
      <c r="B12" s="218" t="s">
        <v>510</v>
      </c>
      <c r="C12" s="112" t="s">
        <v>511</v>
      </c>
      <c r="D12" s="9">
        <v>20</v>
      </c>
      <c r="E12" s="183">
        <f t="shared" si="1"/>
        <v>2</v>
      </c>
      <c r="F12" s="9" t="s">
        <v>382</v>
      </c>
      <c r="G12" s="277">
        <v>0.2</v>
      </c>
      <c r="H12" s="276">
        <v>0.2</v>
      </c>
      <c r="I12" s="255">
        <v>0</v>
      </c>
      <c r="J12" s="255">
        <v>1</v>
      </c>
      <c r="K12" s="255">
        <v>4.8</v>
      </c>
    </row>
    <row r="13" spans="1:13">
      <c r="A13" s="342"/>
      <c r="B13" s="219"/>
      <c r="C13" s="117" t="s">
        <v>512</v>
      </c>
      <c r="D13" s="11">
        <v>30</v>
      </c>
      <c r="E13" s="183">
        <f t="shared" si="1"/>
        <v>3</v>
      </c>
      <c r="F13" s="11" t="s">
        <v>439</v>
      </c>
      <c r="G13" s="277">
        <v>0.6</v>
      </c>
      <c r="H13" s="276">
        <v>4.2</v>
      </c>
      <c r="I13" s="255">
        <v>6</v>
      </c>
      <c r="J13" s="255">
        <v>0</v>
      </c>
      <c r="K13" s="255">
        <v>70.8</v>
      </c>
    </row>
    <row r="14" spans="1:13">
      <c r="A14" s="342"/>
      <c r="B14" s="219"/>
      <c r="C14" s="117" t="s">
        <v>513</v>
      </c>
      <c r="D14" s="10">
        <v>30</v>
      </c>
      <c r="E14" s="183">
        <f t="shared" si="1"/>
        <v>3</v>
      </c>
      <c r="F14" s="10" t="s">
        <v>380</v>
      </c>
      <c r="G14" s="277">
        <v>0.33</v>
      </c>
      <c r="H14" s="276">
        <v>0.67</v>
      </c>
      <c r="I14" s="255">
        <v>0</v>
      </c>
      <c r="J14" s="255">
        <v>5</v>
      </c>
      <c r="K14" s="255">
        <v>22.67</v>
      </c>
    </row>
    <row r="15" spans="1:13">
      <c r="A15" s="342"/>
      <c r="B15" s="219"/>
      <c r="C15" s="112" t="s">
        <v>377</v>
      </c>
      <c r="D15" s="9">
        <v>2</v>
      </c>
      <c r="E15" s="183">
        <f t="shared" si="1"/>
        <v>0.2</v>
      </c>
      <c r="F15" s="11" t="s">
        <v>382</v>
      </c>
      <c r="G15" s="277">
        <v>0.02</v>
      </c>
      <c r="H15" s="276">
        <v>0.02</v>
      </c>
      <c r="I15" s="255">
        <v>0</v>
      </c>
      <c r="J15" s="255">
        <v>0.1</v>
      </c>
      <c r="K15" s="255">
        <v>0.48</v>
      </c>
    </row>
    <row r="16" spans="1:13">
      <c r="A16" s="342"/>
      <c r="B16" s="219"/>
      <c r="C16" s="112" t="s">
        <v>388</v>
      </c>
      <c r="D16" s="9">
        <v>1</v>
      </c>
      <c r="E16" s="183">
        <f t="shared" si="1"/>
        <v>0.1</v>
      </c>
      <c r="F16" s="11" t="s">
        <v>391</v>
      </c>
      <c r="G16" s="277">
        <v>0.2</v>
      </c>
      <c r="H16" s="276">
        <v>0</v>
      </c>
      <c r="I16" s="255">
        <v>1</v>
      </c>
      <c r="J16" s="255">
        <v>0</v>
      </c>
      <c r="K16" s="255">
        <v>9</v>
      </c>
    </row>
    <row r="17" spans="1:11">
      <c r="A17" s="342"/>
      <c r="B17" s="221"/>
      <c r="C17" s="112" t="s">
        <v>397</v>
      </c>
      <c r="D17" s="9">
        <v>0.5</v>
      </c>
      <c r="E17" s="183">
        <f t="shared" si="1"/>
        <v>0.05</v>
      </c>
      <c r="F17" s="9" t="s">
        <v>382</v>
      </c>
      <c r="G17" s="277">
        <v>0.01</v>
      </c>
      <c r="H17" s="276">
        <v>0.01</v>
      </c>
      <c r="I17" s="255">
        <v>0</v>
      </c>
      <c r="J17" s="255">
        <v>0.03</v>
      </c>
      <c r="K17" s="255">
        <v>0.12</v>
      </c>
    </row>
    <row r="18" spans="1:11">
      <c r="A18" s="342"/>
      <c r="B18" s="358" t="s">
        <v>514</v>
      </c>
      <c r="C18" s="137" t="s">
        <v>470</v>
      </c>
      <c r="D18" s="10">
        <v>10</v>
      </c>
      <c r="E18" s="183">
        <f t="shared" si="1"/>
        <v>1</v>
      </c>
      <c r="F18" s="11" t="s">
        <v>424</v>
      </c>
      <c r="G18" s="277">
        <v>7.0000000000000007E-2</v>
      </c>
      <c r="H18" s="276">
        <v>0.5</v>
      </c>
      <c r="I18" s="255">
        <v>0.21</v>
      </c>
      <c r="J18" s="255">
        <v>0</v>
      </c>
      <c r="K18" s="255">
        <v>3.93</v>
      </c>
    </row>
    <row r="19" spans="1:11">
      <c r="A19" s="342"/>
      <c r="B19" s="358"/>
      <c r="C19" s="137" t="s">
        <v>515</v>
      </c>
      <c r="D19" s="15">
        <v>15</v>
      </c>
      <c r="E19" s="183">
        <f t="shared" si="1"/>
        <v>1.5</v>
      </c>
      <c r="F19" s="15" t="s">
        <v>381</v>
      </c>
      <c r="G19" s="277">
        <v>0.5</v>
      </c>
      <c r="H19" s="276">
        <v>3.5</v>
      </c>
      <c r="I19" s="255">
        <v>2.5</v>
      </c>
      <c r="J19" s="255">
        <v>0</v>
      </c>
      <c r="K19" s="255">
        <v>36.5</v>
      </c>
    </row>
    <row r="20" spans="1:11">
      <c r="A20" s="342"/>
      <c r="B20" s="358"/>
      <c r="C20" s="137" t="s">
        <v>388</v>
      </c>
      <c r="D20" s="14">
        <v>1</v>
      </c>
      <c r="E20" s="183">
        <f t="shared" si="1"/>
        <v>0.1</v>
      </c>
      <c r="F20" s="11" t="s">
        <v>391</v>
      </c>
      <c r="G20" s="277">
        <v>0.2</v>
      </c>
      <c r="H20" s="276">
        <v>0</v>
      </c>
      <c r="I20" s="255">
        <v>1</v>
      </c>
      <c r="J20" s="255">
        <v>0</v>
      </c>
      <c r="K20" s="255">
        <v>9</v>
      </c>
    </row>
    <row r="21" spans="1:11">
      <c r="A21" s="342"/>
      <c r="B21" s="358"/>
      <c r="C21" s="112" t="s">
        <v>488</v>
      </c>
      <c r="D21" s="9">
        <v>10</v>
      </c>
      <c r="E21" s="183">
        <f t="shared" si="1"/>
        <v>1</v>
      </c>
      <c r="F21" s="141" t="s">
        <v>382</v>
      </c>
      <c r="G21" s="278">
        <v>0.1</v>
      </c>
      <c r="H21" s="279">
        <v>0.1</v>
      </c>
      <c r="I21" s="280">
        <v>0</v>
      </c>
      <c r="J21" s="255">
        <v>0.5</v>
      </c>
      <c r="K21" s="255">
        <v>2.4</v>
      </c>
    </row>
    <row r="22" spans="1:11">
      <c r="A22" s="342"/>
      <c r="B22" s="364" t="s">
        <v>882</v>
      </c>
      <c r="C22" s="117" t="s">
        <v>517</v>
      </c>
      <c r="D22" s="10">
        <v>60</v>
      </c>
      <c r="E22" s="183">
        <f t="shared" si="1"/>
        <v>6</v>
      </c>
      <c r="F22" s="10" t="s">
        <v>382</v>
      </c>
      <c r="G22" s="277">
        <v>0.6</v>
      </c>
      <c r="H22" s="276">
        <v>0.6</v>
      </c>
      <c r="I22" s="255">
        <v>0</v>
      </c>
      <c r="J22" s="255">
        <v>3</v>
      </c>
      <c r="K22" s="255">
        <v>14.4</v>
      </c>
    </row>
    <row r="23" spans="1:11">
      <c r="A23" s="342"/>
      <c r="B23" s="340"/>
      <c r="C23" s="137" t="s">
        <v>388</v>
      </c>
      <c r="D23" s="14">
        <v>2</v>
      </c>
      <c r="E23" s="183">
        <f t="shared" si="1"/>
        <v>0.2</v>
      </c>
      <c r="F23" s="11" t="s">
        <v>391</v>
      </c>
      <c r="G23" s="277">
        <v>0.4</v>
      </c>
      <c r="H23" s="276">
        <v>0</v>
      </c>
      <c r="I23" s="255">
        <v>2</v>
      </c>
      <c r="J23" s="255">
        <v>0</v>
      </c>
      <c r="K23" s="255">
        <v>18</v>
      </c>
    </row>
    <row r="24" spans="1:11">
      <c r="A24" s="342"/>
      <c r="B24" s="340"/>
      <c r="C24" s="112" t="s">
        <v>397</v>
      </c>
      <c r="D24" s="9">
        <v>2</v>
      </c>
      <c r="E24" s="183">
        <f t="shared" si="1"/>
        <v>0.2</v>
      </c>
      <c r="F24" s="9" t="s">
        <v>382</v>
      </c>
      <c r="G24" s="277">
        <v>0.02</v>
      </c>
      <c r="H24" s="276">
        <v>0.02</v>
      </c>
      <c r="I24" s="255">
        <v>0</v>
      </c>
      <c r="J24" s="255">
        <v>0.1</v>
      </c>
      <c r="K24" s="255">
        <v>0.48</v>
      </c>
    </row>
    <row r="25" spans="1:11">
      <c r="A25" s="342"/>
      <c r="B25" s="358" t="s">
        <v>519</v>
      </c>
      <c r="C25" s="112" t="s">
        <v>520</v>
      </c>
      <c r="D25" s="9">
        <v>15</v>
      </c>
      <c r="E25" s="183">
        <f t="shared" si="1"/>
        <v>1.5</v>
      </c>
      <c r="F25" s="9" t="s">
        <v>382</v>
      </c>
      <c r="G25" s="277">
        <v>0.15</v>
      </c>
      <c r="H25" s="276">
        <v>0.15</v>
      </c>
      <c r="I25" s="255">
        <v>0</v>
      </c>
      <c r="J25" s="255">
        <v>0.75</v>
      </c>
      <c r="K25" s="255">
        <v>3.6</v>
      </c>
    </row>
    <row r="26" spans="1:11">
      <c r="A26" s="342"/>
      <c r="B26" s="358"/>
      <c r="C26" s="112" t="s">
        <v>511</v>
      </c>
      <c r="D26" s="9">
        <v>20</v>
      </c>
      <c r="E26" s="183">
        <f t="shared" si="1"/>
        <v>2</v>
      </c>
      <c r="F26" s="9" t="s">
        <v>382</v>
      </c>
      <c r="G26" s="277">
        <v>0.2</v>
      </c>
      <c r="H26" s="276">
        <v>0.2</v>
      </c>
      <c r="I26" s="255">
        <v>0</v>
      </c>
      <c r="J26" s="255">
        <v>1</v>
      </c>
      <c r="K26" s="255">
        <v>4.8</v>
      </c>
    </row>
    <row r="27" spans="1:11">
      <c r="A27" s="342"/>
      <c r="B27" s="358"/>
      <c r="C27" s="112" t="s">
        <v>521</v>
      </c>
      <c r="D27" s="9">
        <v>15</v>
      </c>
      <c r="E27" s="183">
        <f t="shared" si="1"/>
        <v>1.5</v>
      </c>
      <c r="F27" s="9" t="s">
        <v>382</v>
      </c>
      <c r="G27" s="277">
        <v>0.15</v>
      </c>
      <c r="H27" s="276">
        <v>0.15</v>
      </c>
      <c r="I27" s="255">
        <v>0</v>
      </c>
      <c r="J27" s="255">
        <v>0.75</v>
      </c>
      <c r="K27" s="255">
        <v>3.6</v>
      </c>
    </row>
    <row r="28" spans="1:11">
      <c r="A28" s="342"/>
      <c r="B28" s="358"/>
      <c r="C28" s="112" t="s">
        <v>522</v>
      </c>
      <c r="D28" s="9">
        <v>10</v>
      </c>
      <c r="E28" s="183">
        <f t="shared" si="1"/>
        <v>1</v>
      </c>
      <c r="F28" s="9" t="s">
        <v>382</v>
      </c>
      <c r="G28" s="277">
        <v>0.1</v>
      </c>
      <c r="H28" s="276">
        <v>0.1</v>
      </c>
      <c r="I28" s="255">
        <v>0</v>
      </c>
      <c r="J28" s="255">
        <v>0.5</v>
      </c>
      <c r="K28" s="255">
        <v>2.4</v>
      </c>
    </row>
    <row r="29" spans="1:11">
      <c r="A29" s="342"/>
      <c r="B29" s="358"/>
      <c r="C29" s="112" t="s">
        <v>523</v>
      </c>
      <c r="D29" s="9" t="s">
        <v>473</v>
      </c>
      <c r="E29" s="183"/>
      <c r="F29" s="9"/>
      <c r="G29" s="277"/>
      <c r="H29" s="276"/>
      <c r="I29" s="255"/>
      <c r="J29" s="255"/>
      <c r="K29" s="255"/>
    </row>
    <row r="30" spans="1:11">
      <c r="A30" s="341" t="s">
        <v>158</v>
      </c>
      <c r="B30" s="358" t="s">
        <v>524</v>
      </c>
      <c r="C30" s="117" t="s">
        <v>400</v>
      </c>
      <c r="D30" s="10">
        <v>120</v>
      </c>
      <c r="E30" s="183">
        <f t="shared" si="1"/>
        <v>12</v>
      </c>
      <c r="F30" s="10" t="s">
        <v>402</v>
      </c>
      <c r="G30" s="277">
        <v>0.5</v>
      </c>
      <c r="H30" s="276">
        <v>4</v>
      </c>
      <c r="I30" s="255">
        <v>2</v>
      </c>
      <c r="J30" s="255">
        <v>6</v>
      </c>
      <c r="K30" s="255">
        <v>58</v>
      </c>
    </row>
    <row r="31" spans="1:11">
      <c r="A31" s="342"/>
      <c r="B31" s="358"/>
      <c r="C31" s="117" t="s">
        <v>431</v>
      </c>
      <c r="D31" s="146" t="s">
        <v>473</v>
      </c>
      <c r="E31" s="183"/>
      <c r="F31" s="11"/>
      <c r="G31" s="277"/>
      <c r="H31" s="276"/>
      <c r="I31" s="255"/>
      <c r="J31" s="255"/>
      <c r="K31" s="255"/>
    </row>
    <row r="32" spans="1:11" ht="17.25" thickBot="1">
      <c r="A32" s="342"/>
      <c r="B32" s="358"/>
      <c r="C32" s="306" t="s">
        <v>921</v>
      </c>
      <c r="D32" s="146">
        <v>155</v>
      </c>
      <c r="E32" s="183">
        <f t="shared" si="1"/>
        <v>15.5</v>
      </c>
      <c r="F32" s="11" t="s">
        <v>404</v>
      </c>
      <c r="G32" s="277">
        <v>1</v>
      </c>
      <c r="H32" s="276">
        <v>0</v>
      </c>
      <c r="I32" s="255">
        <v>0</v>
      </c>
      <c r="J32" s="255">
        <v>15</v>
      </c>
      <c r="K32" s="255">
        <v>60</v>
      </c>
    </row>
    <row r="33" spans="1:11" ht="17.25" hidden="1" thickBot="1">
      <c r="A33" s="147"/>
      <c r="B33" s="148"/>
      <c r="C33" s="148" t="s">
        <v>181</v>
      </c>
      <c r="D33" s="149" t="s">
        <v>159</v>
      </c>
      <c r="E33" s="149"/>
      <c r="F33" s="149"/>
      <c r="G33" s="150"/>
      <c r="H33" s="151"/>
      <c r="I33" s="152"/>
      <c r="J33" s="152"/>
      <c r="K33" s="152">
        <f>+H33*4+I33*9+J33*4</f>
        <v>0</v>
      </c>
    </row>
    <row r="34" spans="1:11" ht="22.5" customHeight="1" thickTop="1">
      <c r="A34" s="369" t="s">
        <v>160</v>
      </c>
      <c r="B34" s="370"/>
      <c r="C34" s="153"/>
      <c r="D34" s="154"/>
      <c r="E34" s="154"/>
      <c r="F34" s="154"/>
      <c r="G34" s="155"/>
      <c r="H34" s="156">
        <f>SUM(H3:H33)</f>
        <v>27.05</v>
      </c>
      <c r="I34" s="157">
        <f>SUM(I3:I33)</f>
        <v>22.57</v>
      </c>
      <c r="J34" s="157">
        <f>SUM(J3:J33)</f>
        <v>98.029999999999987</v>
      </c>
      <c r="K34" s="157">
        <f>SUM(K3:K33)</f>
        <v>703.4</v>
      </c>
    </row>
    <row r="35" spans="1:11" ht="22.5" customHeight="1">
      <c r="A35" s="371" t="s">
        <v>161</v>
      </c>
      <c r="B35" s="372"/>
      <c r="C35" s="158"/>
      <c r="D35" s="159"/>
      <c r="E35" s="159"/>
      <c r="F35" s="159"/>
      <c r="G35" s="160"/>
      <c r="H35" s="161">
        <f>+H34*4/K34</f>
        <v>0.15382428205857265</v>
      </c>
      <c r="I35" s="162">
        <f>+I34*9/K34</f>
        <v>0.28878305373898211</v>
      </c>
      <c r="J35" s="162">
        <f>+J34*4/K34</f>
        <v>0.55746374751208405</v>
      </c>
      <c r="K35" s="162">
        <f>+H35+I35+J35</f>
        <v>1.0000710833096389</v>
      </c>
    </row>
  </sheetData>
  <mergeCells count="13">
    <mergeCell ref="E1:F1"/>
    <mergeCell ref="H1:K1"/>
    <mergeCell ref="A10:A29"/>
    <mergeCell ref="C1:D1"/>
    <mergeCell ref="A3:A9"/>
    <mergeCell ref="B18:B21"/>
    <mergeCell ref="B25:B29"/>
    <mergeCell ref="A30:A32"/>
    <mergeCell ref="A34:B34"/>
    <mergeCell ref="A35:B35"/>
    <mergeCell ref="A1:B1"/>
    <mergeCell ref="B30:B32"/>
    <mergeCell ref="B22:B24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zoomScale="90" zoomScaleNormal="90" workbookViewId="0">
      <selection activeCell="B15" sqref="B15:B20"/>
    </sheetView>
  </sheetViews>
  <sheetFormatPr defaultColWidth="9" defaultRowHeight="16.5"/>
  <cols>
    <col min="1" max="1" width="6.375" style="132" customWidth="1"/>
    <col min="2" max="2" width="16.875" style="110" customWidth="1"/>
    <col min="3" max="3" width="13.75" style="106" customWidth="1"/>
    <col min="4" max="4" width="7.25" style="133" customWidth="1"/>
    <col min="5" max="5" width="10" style="133" customWidth="1"/>
    <col min="6" max="6" width="5.875" style="133" customWidth="1"/>
    <col min="7" max="7" width="7.375" style="134" customWidth="1"/>
    <col min="8" max="8" width="7.125" style="134" customWidth="1"/>
    <col min="9" max="10" width="6.875" style="134" customWidth="1"/>
    <col min="11" max="11" width="8" style="134" customWidth="1"/>
    <col min="12" max="16384" width="9" style="106"/>
  </cols>
  <sheetData>
    <row r="1" spans="1:13" ht="32.25" customHeight="1">
      <c r="A1" s="355" t="s">
        <v>182</v>
      </c>
      <c r="B1" s="348"/>
      <c r="C1" s="356" t="s">
        <v>183</v>
      </c>
      <c r="D1" s="356"/>
      <c r="E1" s="357">
        <v>100</v>
      </c>
      <c r="F1" s="357"/>
      <c r="G1" s="50" t="s">
        <v>184</v>
      </c>
      <c r="H1" s="347" t="s">
        <v>185</v>
      </c>
      <c r="I1" s="348"/>
      <c r="J1" s="348"/>
      <c r="K1" s="349"/>
    </row>
    <row r="2" spans="1:13" s="110" customFormat="1" ht="23.25" customHeight="1" thickBot="1">
      <c r="A2" s="107">
        <v>7</v>
      </c>
      <c r="B2" s="46" t="s">
        <v>0</v>
      </c>
      <c r="C2" s="46" t="s">
        <v>1</v>
      </c>
      <c r="D2" s="46" t="s">
        <v>186</v>
      </c>
      <c r="E2" s="72" t="s">
        <v>187</v>
      </c>
      <c r="F2" s="46" t="s">
        <v>188</v>
      </c>
      <c r="G2" s="108" t="s">
        <v>189</v>
      </c>
      <c r="H2" s="109" t="s">
        <v>190</v>
      </c>
      <c r="I2" s="46" t="s">
        <v>191</v>
      </c>
      <c r="J2" s="46" t="s">
        <v>192</v>
      </c>
      <c r="K2" s="46" t="s">
        <v>193</v>
      </c>
      <c r="M2" s="111"/>
    </row>
    <row r="3" spans="1:13" ht="17.25" thickTop="1">
      <c r="A3" s="350" t="s">
        <v>36</v>
      </c>
      <c r="B3" s="373" t="s">
        <v>526</v>
      </c>
      <c r="C3" s="143" t="s">
        <v>400</v>
      </c>
      <c r="D3" s="110">
        <v>120</v>
      </c>
      <c r="E3" s="183">
        <f>D3*$E$1/1000</f>
        <v>12</v>
      </c>
      <c r="F3" s="120" t="s">
        <v>380</v>
      </c>
      <c r="G3" s="275">
        <v>0.5</v>
      </c>
      <c r="H3" s="276">
        <v>1</v>
      </c>
      <c r="I3" s="255">
        <v>0</v>
      </c>
      <c r="J3" s="255">
        <v>7.5</v>
      </c>
      <c r="K3" s="255">
        <v>34</v>
      </c>
    </row>
    <row r="4" spans="1:13">
      <c r="A4" s="342"/>
      <c r="B4" s="340"/>
      <c r="C4" s="112" t="s">
        <v>527</v>
      </c>
      <c r="D4" s="115" t="s">
        <v>473</v>
      </c>
      <c r="E4" s="183"/>
      <c r="F4" s="10"/>
      <c r="G4" s="277"/>
      <c r="H4" s="276"/>
      <c r="I4" s="255"/>
      <c r="J4" s="255"/>
      <c r="K4" s="255"/>
    </row>
    <row r="5" spans="1:13">
      <c r="A5" s="342"/>
      <c r="B5" s="340"/>
      <c r="C5" s="137" t="s">
        <v>528</v>
      </c>
      <c r="D5" s="145">
        <v>70</v>
      </c>
      <c r="E5" s="183">
        <f t="shared" ref="E5:E28" si="0">D5*$E$1/1000</f>
        <v>7</v>
      </c>
      <c r="F5" s="11" t="s">
        <v>380</v>
      </c>
      <c r="G5" s="277">
        <v>2</v>
      </c>
      <c r="H5" s="276">
        <v>4</v>
      </c>
      <c r="I5" s="255">
        <v>0</v>
      </c>
      <c r="J5" s="255">
        <v>30</v>
      </c>
      <c r="K5" s="255">
        <v>136</v>
      </c>
    </row>
    <row r="6" spans="1:13">
      <c r="A6" s="342"/>
      <c r="B6" s="360"/>
      <c r="C6" s="137" t="s">
        <v>388</v>
      </c>
      <c r="D6" s="145">
        <v>4</v>
      </c>
      <c r="E6" s="183">
        <f t="shared" si="0"/>
        <v>0.4</v>
      </c>
      <c r="F6" s="11" t="s">
        <v>391</v>
      </c>
      <c r="G6" s="277">
        <v>0.8</v>
      </c>
      <c r="H6" s="276">
        <v>0</v>
      </c>
      <c r="I6" s="255">
        <v>4</v>
      </c>
      <c r="J6" s="255">
        <v>0</v>
      </c>
      <c r="K6" s="255">
        <v>36</v>
      </c>
    </row>
    <row r="7" spans="1:13">
      <c r="A7" s="341" t="s">
        <v>37</v>
      </c>
      <c r="B7" s="220" t="s">
        <v>260</v>
      </c>
      <c r="C7" s="112" t="s">
        <v>379</v>
      </c>
      <c r="D7" s="9">
        <v>40</v>
      </c>
      <c r="E7" s="183">
        <f t="shared" si="0"/>
        <v>4</v>
      </c>
      <c r="F7" s="9" t="s">
        <v>380</v>
      </c>
      <c r="G7" s="277">
        <v>2</v>
      </c>
      <c r="H7" s="276">
        <v>4</v>
      </c>
      <c r="I7" s="255">
        <v>0</v>
      </c>
      <c r="J7" s="255">
        <v>30</v>
      </c>
      <c r="K7" s="255">
        <v>136</v>
      </c>
    </row>
    <row r="8" spans="1:13">
      <c r="A8" s="342"/>
      <c r="B8" s="358" t="s">
        <v>529</v>
      </c>
      <c r="C8" s="112" t="s">
        <v>530</v>
      </c>
      <c r="D8" s="9">
        <v>40</v>
      </c>
      <c r="E8" s="183">
        <f t="shared" ref="E8:E15" si="1">D8*$E$1/1000</f>
        <v>4</v>
      </c>
      <c r="F8" s="9" t="s">
        <v>381</v>
      </c>
      <c r="G8" s="277">
        <v>1.1399999999999999</v>
      </c>
      <c r="H8" s="276">
        <v>8</v>
      </c>
      <c r="I8" s="255">
        <v>5.71</v>
      </c>
      <c r="J8" s="255">
        <v>0</v>
      </c>
      <c r="K8" s="255">
        <v>83.43</v>
      </c>
    </row>
    <row r="9" spans="1:13">
      <c r="A9" s="342"/>
      <c r="B9" s="358"/>
      <c r="C9" s="112" t="s">
        <v>531</v>
      </c>
      <c r="D9" s="9">
        <v>20</v>
      </c>
      <c r="E9" s="183">
        <f t="shared" si="1"/>
        <v>2</v>
      </c>
      <c r="F9" s="9" t="s">
        <v>382</v>
      </c>
      <c r="G9" s="277">
        <v>0.2</v>
      </c>
      <c r="H9" s="276">
        <v>0.2</v>
      </c>
      <c r="I9" s="255">
        <v>0</v>
      </c>
      <c r="J9" s="255">
        <v>1</v>
      </c>
      <c r="K9" s="255">
        <v>4.8</v>
      </c>
    </row>
    <row r="10" spans="1:13">
      <c r="A10" s="342"/>
      <c r="B10" s="358"/>
      <c r="C10" s="112" t="s">
        <v>532</v>
      </c>
      <c r="D10" s="9">
        <v>5</v>
      </c>
      <c r="E10" s="183">
        <f t="shared" si="1"/>
        <v>0.5</v>
      </c>
      <c r="F10" s="9" t="s">
        <v>382</v>
      </c>
      <c r="G10" s="277">
        <v>0.05</v>
      </c>
      <c r="H10" s="276" t="s">
        <v>919</v>
      </c>
      <c r="I10" s="255">
        <v>0</v>
      </c>
      <c r="J10" s="255">
        <v>0.25</v>
      </c>
      <c r="K10" s="255">
        <v>1.2</v>
      </c>
    </row>
    <row r="11" spans="1:13">
      <c r="A11" s="342"/>
      <c r="B11" s="358"/>
      <c r="C11" s="112" t="s">
        <v>455</v>
      </c>
      <c r="D11" s="9">
        <v>20</v>
      </c>
      <c r="E11" s="183">
        <f t="shared" si="1"/>
        <v>2</v>
      </c>
      <c r="F11" s="9" t="s">
        <v>382</v>
      </c>
      <c r="G11" s="277">
        <v>0.2</v>
      </c>
      <c r="H11" s="276">
        <v>0.2</v>
      </c>
      <c r="I11" s="255">
        <v>0</v>
      </c>
      <c r="J11" s="255">
        <v>1</v>
      </c>
      <c r="K11" s="255">
        <v>4.8</v>
      </c>
    </row>
    <row r="12" spans="1:13">
      <c r="A12" s="342"/>
      <c r="B12" s="358"/>
      <c r="C12" s="112" t="s">
        <v>388</v>
      </c>
      <c r="D12" s="9">
        <v>3</v>
      </c>
      <c r="E12" s="183">
        <f t="shared" si="1"/>
        <v>0.3</v>
      </c>
      <c r="F12" s="9" t="s">
        <v>391</v>
      </c>
      <c r="G12" s="277">
        <v>0.6</v>
      </c>
      <c r="H12" s="276">
        <v>0</v>
      </c>
      <c r="I12" s="255">
        <v>3</v>
      </c>
      <c r="J12" s="255">
        <v>0</v>
      </c>
      <c r="K12" s="255">
        <v>27</v>
      </c>
    </row>
    <row r="13" spans="1:13">
      <c r="A13" s="342"/>
      <c r="B13" s="358"/>
      <c r="C13" s="112" t="s">
        <v>397</v>
      </c>
      <c r="D13" s="9">
        <v>0.5</v>
      </c>
      <c r="E13" s="183">
        <f t="shared" si="1"/>
        <v>0.05</v>
      </c>
      <c r="F13" s="9" t="s">
        <v>382</v>
      </c>
      <c r="G13" s="277">
        <v>0.01</v>
      </c>
      <c r="H13" s="276">
        <v>0.01</v>
      </c>
      <c r="I13" s="255">
        <v>0</v>
      </c>
      <c r="J13" s="255">
        <v>0.03</v>
      </c>
      <c r="K13" s="255">
        <v>0.12</v>
      </c>
    </row>
    <row r="14" spans="1:13">
      <c r="A14" s="342"/>
      <c r="B14" s="358"/>
      <c r="C14" s="112" t="s">
        <v>533</v>
      </c>
      <c r="D14" s="14">
        <v>15</v>
      </c>
      <c r="E14" s="183">
        <f t="shared" si="1"/>
        <v>1.5</v>
      </c>
      <c r="F14" s="9" t="s">
        <v>380</v>
      </c>
      <c r="G14" s="277">
        <v>0.3</v>
      </c>
      <c r="H14" s="276">
        <v>0.6</v>
      </c>
      <c r="I14" s="255">
        <v>0</v>
      </c>
      <c r="J14" s="255">
        <v>4.5</v>
      </c>
      <c r="K14" s="255">
        <v>20.399999999999999</v>
      </c>
    </row>
    <row r="15" spans="1:13">
      <c r="A15" s="342"/>
      <c r="B15" s="358" t="s">
        <v>534</v>
      </c>
      <c r="C15" s="117" t="s">
        <v>374</v>
      </c>
      <c r="D15" s="11">
        <v>40</v>
      </c>
      <c r="E15" s="183">
        <f t="shared" si="1"/>
        <v>4</v>
      </c>
      <c r="F15" s="11" t="s">
        <v>381</v>
      </c>
      <c r="G15" s="277">
        <v>0.73</v>
      </c>
      <c r="H15" s="276">
        <v>5.09</v>
      </c>
      <c r="I15" s="255">
        <v>3.64</v>
      </c>
      <c r="J15" s="255">
        <v>0</v>
      </c>
      <c r="K15" s="255">
        <v>53.09</v>
      </c>
    </row>
    <row r="16" spans="1:13">
      <c r="A16" s="342"/>
      <c r="B16" s="358"/>
      <c r="C16" s="117" t="s">
        <v>535</v>
      </c>
      <c r="D16" s="10">
        <v>15</v>
      </c>
      <c r="E16" s="183">
        <f t="shared" si="0"/>
        <v>1.5</v>
      </c>
      <c r="F16" s="10" t="s">
        <v>380</v>
      </c>
      <c r="G16" s="277">
        <v>0.43</v>
      </c>
      <c r="H16" s="276">
        <v>0.86</v>
      </c>
      <c r="I16" s="255">
        <v>0</v>
      </c>
      <c r="J16" s="255">
        <v>6.43</v>
      </c>
      <c r="K16" s="255">
        <v>29.14</v>
      </c>
    </row>
    <row r="17" spans="1:11">
      <c r="A17" s="342"/>
      <c r="B17" s="358"/>
      <c r="C17" s="117" t="s">
        <v>536</v>
      </c>
      <c r="D17" s="10">
        <v>10</v>
      </c>
      <c r="E17" s="183">
        <f t="shared" si="0"/>
        <v>1</v>
      </c>
      <c r="F17" s="10" t="s">
        <v>382</v>
      </c>
      <c r="G17" s="277">
        <v>0.1</v>
      </c>
      <c r="H17" s="276">
        <v>0.1</v>
      </c>
      <c r="I17" s="255">
        <v>0</v>
      </c>
      <c r="J17" s="255">
        <v>0.5</v>
      </c>
      <c r="K17" s="255">
        <v>2.4</v>
      </c>
    </row>
    <row r="18" spans="1:11">
      <c r="A18" s="342"/>
      <c r="B18" s="358"/>
      <c r="C18" s="144" t="s">
        <v>409</v>
      </c>
      <c r="D18" s="222">
        <v>3</v>
      </c>
      <c r="E18" s="183">
        <f t="shared" si="0"/>
        <v>0.3</v>
      </c>
      <c r="F18" s="222" t="s">
        <v>391</v>
      </c>
      <c r="G18" s="277">
        <v>0.38</v>
      </c>
      <c r="H18" s="276">
        <v>0</v>
      </c>
      <c r="I18" s="255">
        <v>1.88</v>
      </c>
      <c r="J18" s="255">
        <v>0</v>
      </c>
      <c r="K18" s="255">
        <v>16.88</v>
      </c>
    </row>
    <row r="19" spans="1:11">
      <c r="A19" s="342"/>
      <c r="B19" s="358"/>
      <c r="C19" s="117" t="s">
        <v>537</v>
      </c>
      <c r="D19" s="10">
        <v>1</v>
      </c>
      <c r="E19" s="183">
        <f t="shared" si="0"/>
        <v>0.1</v>
      </c>
      <c r="F19" s="9" t="s">
        <v>391</v>
      </c>
      <c r="G19" s="277">
        <v>0.13</v>
      </c>
      <c r="H19" s="276">
        <v>0</v>
      </c>
      <c r="I19" s="255">
        <v>0.63</v>
      </c>
      <c r="J19" s="255">
        <v>0</v>
      </c>
      <c r="K19" s="255">
        <v>5.63</v>
      </c>
    </row>
    <row r="20" spans="1:11">
      <c r="A20" s="342"/>
      <c r="B20" s="358"/>
      <c r="C20" s="117" t="s">
        <v>538</v>
      </c>
      <c r="D20" s="10">
        <v>20</v>
      </c>
      <c r="E20" s="183">
        <f t="shared" si="0"/>
        <v>2</v>
      </c>
      <c r="F20" s="10" t="s">
        <v>382</v>
      </c>
      <c r="G20" s="277">
        <v>0.2</v>
      </c>
      <c r="H20" s="276">
        <v>0.2</v>
      </c>
      <c r="I20" s="255">
        <v>0</v>
      </c>
      <c r="J20" s="255">
        <v>1</v>
      </c>
      <c r="K20" s="255">
        <v>4.8</v>
      </c>
    </row>
    <row r="21" spans="1:11">
      <c r="A21" s="342"/>
      <c r="B21" s="359" t="s">
        <v>883</v>
      </c>
      <c r="C21" s="117" t="s">
        <v>540</v>
      </c>
      <c r="D21" s="10">
        <v>50</v>
      </c>
      <c r="E21" s="183">
        <f t="shared" si="0"/>
        <v>5</v>
      </c>
      <c r="F21" s="10" t="s">
        <v>382</v>
      </c>
      <c r="G21" s="277">
        <v>0.5</v>
      </c>
      <c r="H21" s="276">
        <v>0.5</v>
      </c>
      <c r="I21" s="255">
        <v>0</v>
      </c>
      <c r="J21" s="255">
        <v>2.5</v>
      </c>
      <c r="K21" s="255">
        <v>12</v>
      </c>
    </row>
    <row r="22" spans="1:11">
      <c r="A22" s="342"/>
      <c r="B22" s="358"/>
      <c r="C22" s="117" t="s">
        <v>493</v>
      </c>
      <c r="D22" s="10">
        <v>0.5</v>
      </c>
      <c r="E22" s="183">
        <f t="shared" si="0"/>
        <v>0.05</v>
      </c>
      <c r="F22" s="10" t="s">
        <v>382</v>
      </c>
      <c r="G22" s="277">
        <v>0.01</v>
      </c>
      <c r="H22" s="276">
        <v>0.01</v>
      </c>
      <c r="I22" s="255">
        <v>0</v>
      </c>
      <c r="J22" s="255">
        <v>0.03</v>
      </c>
      <c r="K22" s="255">
        <v>0.12</v>
      </c>
    </row>
    <row r="23" spans="1:11">
      <c r="A23" s="342"/>
      <c r="B23" s="358"/>
      <c r="C23" s="117" t="s">
        <v>388</v>
      </c>
      <c r="D23" s="10">
        <v>3</v>
      </c>
      <c r="E23" s="183">
        <f t="shared" si="0"/>
        <v>0.3</v>
      </c>
      <c r="F23" s="9" t="s">
        <v>391</v>
      </c>
      <c r="G23" s="277">
        <v>0.6</v>
      </c>
      <c r="H23" s="276">
        <v>0</v>
      </c>
      <c r="I23" s="255">
        <v>3</v>
      </c>
      <c r="J23" s="255">
        <v>0</v>
      </c>
      <c r="K23" s="255">
        <v>27</v>
      </c>
    </row>
    <row r="24" spans="1:11">
      <c r="A24" s="342"/>
      <c r="B24" s="358"/>
      <c r="C24" s="112" t="s">
        <v>541</v>
      </c>
      <c r="D24" s="136">
        <v>5</v>
      </c>
      <c r="E24" s="183">
        <f t="shared" si="0"/>
        <v>0.5</v>
      </c>
      <c r="F24" s="136" t="s">
        <v>381</v>
      </c>
      <c r="G24" s="277">
        <v>0.14000000000000001</v>
      </c>
      <c r="H24" s="276">
        <v>1</v>
      </c>
      <c r="I24" s="255">
        <v>0.71</v>
      </c>
      <c r="J24" s="255">
        <v>0</v>
      </c>
      <c r="K24" s="255">
        <v>10.43</v>
      </c>
    </row>
    <row r="25" spans="1:11">
      <c r="A25" s="342"/>
      <c r="B25" s="339" t="s">
        <v>542</v>
      </c>
      <c r="C25" s="112" t="s">
        <v>470</v>
      </c>
      <c r="D25" s="9">
        <v>10</v>
      </c>
      <c r="E25" s="183">
        <f t="shared" si="0"/>
        <v>1</v>
      </c>
      <c r="F25" s="9" t="s">
        <v>424</v>
      </c>
      <c r="G25" s="277">
        <v>7.0000000000000007E-2</v>
      </c>
      <c r="H25" s="276">
        <v>0.5</v>
      </c>
      <c r="I25" s="255">
        <v>0.21</v>
      </c>
      <c r="J25" s="255">
        <v>0</v>
      </c>
      <c r="K25" s="255">
        <v>3.93</v>
      </c>
    </row>
    <row r="26" spans="1:11">
      <c r="A26" s="342"/>
      <c r="B26" s="340"/>
      <c r="C26" s="112" t="s">
        <v>377</v>
      </c>
      <c r="D26" s="9">
        <v>2</v>
      </c>
      <c r="E26" s="183">
        <f t="shared" si="0"/>
        <v>0.2</v>
      </c>
      <c r="F26" s="9" t="s">
        <v>382</v>
      </c>
      <c r="G26" s="277">
        <v>0.02</v>
      </c>
      <c r="H26" s="276">
        <v>0.02</v>
      </c>
      <c r="I26" s="255">
        <v>0</v>
      </c>
      <c r="J26" s="255">
        <v>0.1</v>
      </c>
      <c r="K26" s="255">
        <v>0.48</v>
      </c>
    </row>
    <row r="27" spans="1:11">
      <c r="A27" s="342"/>
      <c r="B27" s="360"/>
      <c r="C27" s="112" t="s">
        <v>543</v>
      </c>
      <c r="D27" s="10" t="s">
        <v>473</v>
      </c>
      <c r="E27" s="183"/>
      <c r="F27" s="9"/>
      <c r="G27" s="277"/>
      <c r="H27" s="276"/>
      <c r="I27" s="255"/>
      <c r="J27" s="255"/>
      <c r="K27" s="255"/>
    </row>
    <row r="28" spans="1:11">
      <c r="A28" s="341" t="s">
        <v>10</v>
      </c>
      <c r="B28" s="374" t="s">
        <v>918</v>
      </c>
      <c r="C28" s="117" t="s">
        <v>544</v>
      </c>
      <c r="D28" s="146">
        <v>130</v>
      </c>
      <c r="E28" s="183">
        <f t="shared" si="0"/>
        <v>13</v>
      </c>
      <c r="F28" s="146" t="s">
        <v>404</v>
      </c>
      <c r="G28" s="277">
        <v>1</v>
      </c>
      <c r="H28" s="276">
        <v>0</v>
      </c>
      <c r="I28" s="255">
        <v>0</v>
      </c>
      <c r="J28" s="255">
        <v>15</v>
      </c>
      <c r="K28" s="255">
        <v>60</v>
      </c>
    </row>
    <row r="29" spans="1:11">
      <c r="A29" s="342"/>
      <c r="B29" s="353"/>
      <c r="C29" s="117" t="s">
        <v>545</v>
      </c>
      <c r="D29" s="10" t="s">
        <v>473</v>
      </c>
      <c r="E29" s="183"/>
      <c r="F29" s="10"/>
      <c r="G29" s="116"/>
      <c r="H29" s="135"/>
      <c r="I29" s="222"/>
      <c r="J29" s="222"/>
      <c r="K29" s="222"/>
    </row>
    <row r="30" spans="1:11" ht="17.25" thickBot="1">
      <c r="A30" s="342"/>
      <c r="B30" s="353"/>
      <c r="C30" s="117" t="s">
        <v>431</v>
      </c>
      <c r="D30" s="11" t="s">
        <v>473</v>
      </c>
      <c r="E30" s="183"/>
      <c r="F30" s="9"/>
      <c r="G30" s="116"/>
      <c r="H30" s="135"/>
      <c r="I30" s="222"/>
      <c r="J30" s="222"/>
      <c r="K30" s="222"/>
    </row>
    <row r="31" spans="1:11" ht="22.5" customHeight="1" thickTop="1">
      <c r="A31" s="345" t="s">
        <v>11</v>
      </c>
      <c r="B31" s="346"/>
      <c r="C31" s="122"/>
      <c r="D31" s="122"/>
      <c r="E31" s="122"/>
      <c r="F31" s="122"/>
      <c r="G31" s="124"/>
      <c r="H31" s="125">
        <f>SUM(H3:H30)</f>
        <v>26.290000000000003</v>
      </c>
      <c r="I31" s="126">
        <f>SUM(I3:I30)</f>
        <v>22.78</v>
      </c>
      <c r="J31" s="126">
        <f>SUM(J3:J30)</f>
        <v>99.84</v>
      </c>
      <c r="K31" s="126">
        <f>SUM(K3:K30)</f>
        <v>709.64999999999986</v>
      </c>
    </row>
    <row r="32" spans="1:11" ht="22.5" customHeight="1">
      <c r="A32" s="343" t="s">
        <v>14</v>
      </c>
      <c r="B32" s="344"/>
      <c r="C32" s="127"/>
      <c r="D32" s="128"/>
      <c r="E32" s="128"/>
      <c r="F32" s="128"/>
      <c r="G32" s="129"/>
      <c r="H32" s="130">
        <f>+H31*4/K31</f>
        <v>0.14818572535757069</v>
      </c>
      <c r="I32" s="131">
        <f>+I31*9/K31</f>
        <v>0.2889029803424224</v>
      </c>
      <c r="J32" s="131">
        <f>+J31*4/K31</f>
        <v>0.56275628831113944</v>
      </c>
      <c r="K32" s="131">
        <f>+H32+I32+J32</f>
        <v>0.99984499401113247</v>
      </c>
    </row>
  </sheetData>
  <mergeCells count="15">
    <mergeCell ref="A32:B32"/>
    <mergeCell ref="A28:A30"/>
    <mergeCell ref="A31:B31"/>
    <mergeCell ref="H1:K1"/>
    <mergeCell ref="A3:A6"/>
    <mergeCell ref="A7:A27"/>
    <mergeCell ref="B8:B14"/>
    <mergeCell ref="B3:B6"/>
    <mergeCell ref="B15:B20"/>
    <mergeCell ref="B21:B24"/>
    <mergeCell ref="B25:B27"/>
    <mergeCell ref="B28:B30"/>
    <mergeCell ref="A1:B1"/>
    <mergeCell ref="C1:D1"/>
    <mergeCell ref="E1:F1"/>
  </mergeCells>
  <phoneticPr fontId="5" type="noConversion"/>
  <printOptions horizontalCentered="1"/>
  <pageMargins left="0.35433070866141736" right="0.35433070866141736" top="0.78740157480314965" bottom="0.59055118110236227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使用方法</vt:lpstr>
      <vt:lpstr>菜單名稱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 </vt:lpstr>
      <vt:lpstr>17 </vt:lpstr>
      <vt:lpstr>18 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winxp395</dc:creator>
  <cp:lastModifiedBy>林詩珊</cp:lastModifiedBy>
  <cp:lastPrinted>2021-11-03T08:53:07Z</cp:lastPrinted>
  <dcterms:created xsi:type="dcterms:W3CDTF">2004-12-17T07:23:08Z</dcterms:created>
  <dcterms:modified xsi:type="dcterms:W3CDTF">2021-11-03T08:54:54Z</dcterms:modified>
</cp:coreProperties>
</file>